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0005" activeTab="0"/>
  </bookViews>
  <sheets>
    <sheet name="Лист1" sheetId="1" r:id="rId1"/>
  </sheets>
  <definedNames>
    <definedName name="_xlnm.Print_Area" localSheetId="0">'Лист1'!$A$2:$DM$31</definedName>
  </definedNames>
  <calcPr fullCalcOnLoad="1"/>
</workbook>
</file>

<file path=xl/sharedStrings.xml><?xml version="1.0" encoding="utf-8"?>
<sst xmlns="http://schemas.openxmlformats.org/spreadsheetml/2006/main" count="315" uniqueCount="180">
  <si>
    <t>ЗМІНИ</t>
  </si>
  <si>
    <t>04309200000
код бюджету</t>
  </si>
  <si>
    <t>.</t>
  </si>
  <si>
    <t>Найменування бюджету - одержувача/надавача міжбюджетного трансферту</t>
  </si>
  <si>
    <t>Трансферти з інших місцевих бюджетів</t>
  </si>
  <si>
    <t>Разом</t>
  </si>
  <si>
    <t>Трансферти іншим бюджетам</t>
  </si>
  <si>
    <t>дотація на:</t>
  </si>
  <si>
    <t>субвенції</t>
  </si>
  <si>
    <t>інші субвенції</t>
  </si>
  <si>
    <t>загального фонду на:</t>
  </si>
  <si>
    <t>спеціального фонду на:</t>
  </si>
  <si>
    <t xml:space="preserve">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</si>
  <si>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</si>
  <si>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</si>
  <si>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</si>
  <si>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утримання об'єктів спільного користування чи ліквідацію негативних наслідків діяльності об'єктів спільного користування</t>
  </si>
  <si>
    <t>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</si>
  <si>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</si>
  <si>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 пільгове медичне обслуговування осіб, які постраждали внаслідок Чорнобильської катастрофи </t>
  </si>
  <si>
    <t xml:space="preserve">заходи з підвищення кваліфікації, перепідготовку кадрів закладами післядипломної освіти </t>
  </si>
  <si>
    <t xml:space="preserve">виплату компенсації фізичним особам, які надають соціальні послуги </t>
  </si>
  <si>
    <t xml:space="preserve">заходи щодо запобігання виникненню і поширенню короновірусної інфекції  (COVID-19) для КП «Нікопольська центральна районна лікарня» ДОР </t>
  </si>
  <si>
    <t xml:space="preserve">на придбання офісних меблів для КП «Нікопольська центральна районна лікарня» ДОР </t>
  </si>
  <si>
    <t xml:space="preserve">оплату послуг (крім комунальних)  для КП «Нікопольська центральна районна лікарня» ДОР </t>
  </si>
  <si>
    <t xml:space="preserve"> заробітну плату та нарахування на заробітну плату для Нікопольського районного територіального центру соціального обслуговування (надання соціальних послуг)</t>
  </si>
  <si>
    <t xml:space="preserve">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</si>
  <si>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медикаменти для Нікопольського районного територіального центру соціального обслуговування (надання соціальних послуг)</t>
  </si>
  <si>
    <t>оплату послуг, крім комунальних, для Нікопольського районного територіального центру соціального обслуговування (надання соціальних послуг)</t>
  </si>
  <si>
    <t xml:space="preserve">оплату за продукти харчування для Нікопольського районного територіального центру соціального обслуговування (надання соціальних послуг) </t>
  </si>
  <si>
    <t xml:space="preserve">на придбання предметів, матеріалів, обладнання для Нікопольського районного територіального центру соціального обслуговування (надання соціальних послуг) </t>
  </si>
  <si>
    <t xml:space="preserve">пільгові рецепти для КНП «Нікопольський районний центр первинної медико-санітарної допомоги» </t>
  </si>
  <si>
    <t>на придбання пульсометрів, медичних кушеток для КНП «Нікопольський районний центр первинної медико-санітарної допомоги»</t>
  </si>
  <si>
    <t>медичні препарати для КНП «Нікопольський районний центр первинної медико-санітарної допомоги»</t>
  </si>
  <si>
    <t xml:space="preserve"> придбання лікарських засобів (тест-смужки, швидкі тести, реактиви) для КНП «Нікопольський районний центр первинної медико-санітарної допомоги»</t>
  </si>
  <si>
    <t xml:space="preserve">оплату за енергоносії для КНП «Нікопольський районний центр первинної медико-санітарної допомоги» </t>
  </si>
  <si>
    <t>оплату за спеціальне харчування для КНП «Нікопольський районний центр первинної медико-санітарної допомоги»</t>
  </si>
  <si>
    <t>заходи щодо запобігання виникненню і поширенню короновірусної інфекції  (COVID-19) для КНП «Нікопольський районний центр первинної медико-санітарної допомоги»</t>
  </si>
  <si>
    <t xml:space="preserve">заробітну плату та нарахування для Нікопольського районного центру соціальних служб для сім’ї, дітей та молоді </t>
  </si>
  <si>
    <t xml:space="preserve">оплату послуг, крім комунальних, для Нікопольського районного центру соціальних служб для сім’ї, дітей та молоді </t>
  </si>
  <si>
    <t xml:space="preserve">оплату за придбання канцелярських товарів для Нікопольського районного центру соціальних служб для сім’ї, дітей та молоді </t>
  </si>
  <si>
    <t xml:space="preserve">комунальні послуги (водопостачання, електрична енергія, природний газ) для Нікопольського районного центру соціальних служб для сім’ї, дітей та молоді </t>
  </si>
  <si>
    <t xml:space="preserve"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</si>
  <si>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>для КНП «Нікопольський районний центр первинної медико-санітарної допомоги» на забезпечення пільговими рецептами окремих мешканців Першотравневської сільської ради</t>
  </si>
  <si>
    <t>для КНП «Нікопольський районний центр первинної медико-санітарної допомоги» на придбання туберкуліну для охоплення дітей віком від 1 до 14 років туберкулінодіагностикою</t>
  </si>
  <si>
    <t>для КНП «Нікопольський районний центр первинної медико-санітарної допомоги» на придбання паливно-мастильних матеріалів для Першотравневської та Чистопільської амбулаторій загальної практики – сімейної медицини</t>
  </si>
  <si>
    <t>для КНП «Нікопольський районний центр первинної медико-санітарної допомоги» на заробітну плату з нарахуваннями для Чистопільської амбулаторії загальної практики – сімейної медицини, Новоіванівського фельдшерського пункту</t>
  </si>
  <si>
    <t xml:space="preserve">для КНП «Нікопольський районний центр первинної медико-санітарної допомоги» на придбання харчування для дітей, що проживають на території Чкаловської сільської ради </t>
  </si>
  <si>
    <t>для КНП «Нікопольський районний центр первинної медико-санітарної допомоги» на забезпечення безоплатного та пільгового відпуску лікарських засобів для осіб з інвалідністю та дітям з інвалідністю Чкаловської сільської ради</t>
  </si>
  <si>
    <t xml:space="preserve">для КНП «Нікопольський районний центр первинної медико-санітарної допомоги» на придбання лікарських засобів та виробів медичного призначення для Чкаловської та Південної амбулаторій </t>
  </si>
  <si>
    <t xml:space="preserve">для КНП «Нікопольський районний центр первинної медико-санітарної допомоги» на оплату комунальних послуг та енергоносіїв для Чкаловської та Південної амбулаторій </t>
  </si>
  <si>
    <t xml:space="preserve">для КНП «Нікопольський районний центр первинної медико-санітарної допомоги» на придбання бензину, лікарських засобів, засобів індивідуального захисту тощо з метою недопущення розповсюдження вірусу COVID-19 </t>
  </si>
  <si>
    <t>для КНП «Нікопольський районний центр первинної медико-санітарної допомоги» 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для Першотравневської та Чистопільської амбулаторії загальної практики - сімейної медицини та Новоіванівського фельдшерського пункту</t>
  </si>
  <si>
    <t xml:space="preserve">КНП «Нікопольський районний центр первинної медико-санітарної допомоги» на оплату комунальних послуг та енергоносіїв для Першотравневської та Чистопільської  амбулаторій загальної практики - сімейної медицини, Новоіванівського фельдшерського пункту </t>
  </si>
  <si>
    <t xml:space="preserve">КНП «Нікопольський районний центр первинної медико-санітарної допомоги» на оплату комунальних послуг та енергоносіїв для Лошкарівської та Павлопільської амбулаторій </t>
  </si>
  <si>
    <t xml:space="preserve">КНП «Нікопольський районний центр первинної медико-санітарної допомоги» на пільгові рецепти, туберкулін, тест-смужки, молочні суміші тощо </t>
  </si>
  <si>
    <t xml:space="preserve"> забезпечення пільгових категорій населення, яке проживає на території Приміської сільської ради, на виконання постанови Кабінету Міністрів України від 17 серпня 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для КНП «Нікопольський районний центр первинної медико-санітарної допомоги» для Олексіївської та Приміської амбулаторій загальної практики-сімейної медицини </t>
  </si>
  <si>
    <t>придбання предметів, матеріалів, обладнання та інвентарю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</si>
  <si>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придбання лікарських засобів та виробів медичного призначення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</si>
  <si>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оплату послуг, крім комунальних,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</si>
  <si>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заробітну плату з нарахуваннями для працівників Покровської,  Капулівської амбулаторій загальної практики - сімейної медицини та Катеринівського фельдшерського пункту</t>
  </si>
  <si>
    <t>придбання дезінфікуючих засобів, засобів індивідуального захисту та виробів медичного призначення, інших виробів для запобігання виникненню та поширенню короновірусної інфекції (COVID-19) для Покровської та Капулівської загальноосвітніх шкіл</t>
  </si>
  <si>
    <t>придбання паливно-мастильних матеріалів для Покровської амбулаторії загальної практики - сімейної медицини</t>
  </si>
  <si>
    <t>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(COVID-19) для Покровської,  Капулівської амбулаторій загальної практики - сімейної медицини та Катеринівського фельдшерського пункту</t>
  </si>
  <si>
    <t>придбання медикаментів для невідкладної допомоги, реактивів для діагностичних досліджень, лікарських засобів та медичного обладнання  для Покровської,  Капулівської амбулаторій загальної практики - сімейної медицини та Катеринівського фельдшерського пункту</t>
  </si>
  <si>
    <t>вивезення твердих побутових відходів для Покровської та Капулівської загальноосвітніх шкіл</t>
  </si>
  <si>
    <t>пільговий відпуск лікарських засобів за рецептами лікарів для окремих груп населення Покровської сільської ради</t>
  </si>
  <si>
    <t>оздоровлення дітей-сиріт, дітей, позбавлених батьківського піклування, дітей учасників АТО (Приміської, Олексіївської, Капулівської, Покровської загальноосвітніх шкіл)</t>
  </si>
  <si>
    <t xml:space="preserve">розробку документації щодо впровадження системи НАССР для Приміської, Олексіївської, Покровської загальноосвітніх шкіл І-ІІІ ступенів </t>
  </si>
  <si>
    <t>державну реєстрацію та сплату пенсійного збору з реалізації проекту «Придбання шкільного автобуса для Приміської загальноосвітньої школи І-ІІІ ступенів»</t>
  </si>
  <si>
    <t>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для КП «Нікопольська центральна районна лікарня» ДОР»</t>
  </si>
  <si>
    <t xml:space="preserve">обладнання приміщень системою протипожежного захисту (системою пожежної сигналізації з виведенням тривожного оповіщення на пульт пожежного спостереження), проведення вогнегасної обробки деревʼяних конструкцій покрівлі, забезпечення захисту будівлі від прямих улучень блискавки і вторинних її проявів для Приміської та Олексіївської амбулаторій загальної практики – сімейної медицини </t>
  </si>
  <si>
    <t xml:space="preserve">облаштування блискавкозахистів для Приміської та Олексіївської загальноосвітніх шкіл І-ІІІ ступенів </t>
  </si>
  <si>
    <t>придбання медичного інструментарію та поточний ремонт гінекологічного відділення для КП «Нікопольська центральна районна лікарня» ДОР</t>
  </si>
  <si>
    <t xml:space="preserve">придбання предметів, матеріалів, інвентарю для Капулівської загальноосвітньої школи </t>
  </si>
  <si>
    <t xml:space="preserve">поточний ремонт будівлі Капулівської загальноосвітньої школи </t>
  </si>
  <si>
    <t xml:space="preserve">придбання інсуліну для КП «Нікопольська центральна районна лікарня» ДОР </t>
  </si>
  <si>
    <t>на придбання туберкуліну для охоплення дітей віком від 1 до 14 років с.Чкалове та с.Південне туберкулінодіагностикою для КНП "Нікопольський районний центр первинної медико-санітарної допомоги"</t>
  </si>
  <si>
    <t xml:space="preserve">на проведення бактеріологічних досліджень, обстежень на наявність ВІЛ-інфекції та гістологічних досліджень для КП «Нікопольська центральна районна лікарня» ДОР </t>
  </si>
  <si>
    <t xml:space="preserve">придбання вікон для їдальні Покровської загальноосвітньої школи </t>
  </si>
  <si>
    <t xml:space="preserve">придбання предметів, матеріалів, інвентарю для Покровської загальноосвітньої школи </t>
  </si>
  <si>
    <t>на виконання п.2.5. заходів районної цільової соціальної програми «Молодь Нікопольщини на 2012-2021 роки» для здійснення доставки призовників Криничуватської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</si>
  <si>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на І квартал 2020 року для КП «Нікопольська центральна районна лікарня» ДОР»</t>
  </si>
  <si>
    <t xml:space="preserve">заробітну плату з нарахуваннями, придбання паливно-мастильних матеріалів, придбання лікарських засобів, забезпечення пільговими рецептами населення для КНП «Нікопольський районний центр первинної медико-санітарної допомоги» </t>
  </si>
  <si>
    <t xml:space="preserve">забезпеченість комп’ютерною технікою для КП «Нікопольська центральна районна лікарня» </t>
  </si>
  <si>
    <t>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лікарня"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</t>
  </si>
  <si>
    <t>функціонування відділення гемодіалізу на базі КП «Нікопольска центральна районна лікарня» Дніпропетровської обласної ради"</t>
  </si>
  <si>
    <t>для Нікопольського районного територіального центру соціального обслуговування (надання соціальних послуг) на виготовлення, погодження та проходження експертизи проекту Реконструкції системи газопостачання стаціонарного відділення НРТЦСО (надання соціальних послуг)</t>
  </si>
  <si>
    <t xml:space="preserve">придбання обладнання і предметів довгострокового використання для КП «Нікопольська центральна районна лікарня» ДОР </t>
  </si>
  <si>
    <t xml:space="preserve">перерахунок проекту «Капітальний ремонт даху Покровської загальноосвітньої школи» </t>
  </si>
  <si>
    <t xml:space="preserve">придбання компʼютерного класу для Капулівської загальноосвітньої школи </t>
  </si>
  <si>
    <t>на придбання обладнання і предметів довгострокового використання для Капулівської загальноосвітньої школи</t>
  </si>
  <si>
    <t>придбання обладнання і предметів довгострокового використання для Покровської загальноосвітньої школи</t>
  </si>
  <si>
    <t>роботи, технічний, авторський нагляд та експертизу по РП  «Капітальний ремонт даху будівлі Покровської ЗОШ І-ІІІ ст.»</t>
  </si>
  <si>
    <t>для КНП «Нікопольський районний центр первинної медико-санітарної допомоги» на придбання транспортного засобу (електроскутера) для медичного обслуговування жителів Новоіванівського фельдшерського пункту</t>
  </si>
  <si>
    <t xml:space="preserve"> виготовлення двох проектів та проходження експертизи для капітального ремонту ліфтів для КП «Нікопольська центральна районна лікарня» ДОР </t>
  </si>
  <si>
    <t xml:space="preserve">придбання ноутбуків для КНП «Нікопольський районний центр первинної медико-санітарної допомоги» </t>
  </si>
  <si>
    <t xml:space="preserve">придбання кардіографа для КНП «Нікопольський районний центр первинної медико-санітарної допомоги» </t>
  </si>
  <si>
    <t>капітальний ремонт даху Приміської та Олексіївської загальноосвітніх шкіл І-ІІІ ступенів (облаштування даху, протипожежна обробка, технічний та авторський нагляд)</t>
  </si>
  <si>
    <t xml:space="preserve">капітальний ремонт внутрішніх туалетів Приміської загальноосвітньої школи І-ІІІ ступенів </t>
  </si>
  <si>
    <t xml:space="preserve">придбання комʼютерної техніки для КП «Нікопольська центральна районна лікарня» ДОР» </t>
  </si>
  <si>
    <t>придбання обладнання довгострокового використання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</si>
  <si>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Інші дотації з місцевого бюджету</t>
  </si>
  <si>
    <t>виконання програм соціально-економічного розвитку регіонів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</si>
  <si>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</t>
  </si>
  <si>
    <t>виконання доручень виборців депутатами обласної ради у 2019 році (нерозподілені видатки)</t>
  </si>
  <si>
    <t>КБКД 41040200</t>
  </si>
  <si>
    <t>КБКД 41051000</t>
  </si>
  <si>
    <t>КБКД 41051200</t>
  </si>
  <si>
    <t>КБКД 41051400</t>
  </si>
  <si>
    <t>КБКД 41051500</t>
  </si>
  <si>
    <t>КБКД 41053300</t>
  </si>
  <si>
    <t>КБКД 41054800</t>
  </si>
  <si>
    <t>КБКД 41055000</t>
  </si>
  <si>
    <t>КБКД 41053900</t>
  </si>
  <si>
    <t>КПКВ 3719150</t>
  </si>
  <si>
    <t>КПКВ 0219800</t>
  </si>
  <si>
    <t>КПКВ 1019710</t>
  </si>
  <si>
    <t>КПКВ 0219770</t>
  </si>
  <si>
    <t>КПКВ 3719770</t>
  </si>
  <si>
    <t>04309503000</t>
  </si>
  <si>
    <t>Криничуватська сільська рада</t>
  </si>
  <si>
    <t>04309505000</t>
  </si>
  <si>
    <t>Приміська сільська рада</t>
  </si>
  <si>
    <t>04309507000</t>
  </si>
  <si>
    <t>Новософіївська сільська рада</t>
  </si>
  <si>
    <t>04309508000</t>
  </si>
  <si>
    <t>Покровська сільська рада</t>
  </si>
  <si>
    <t>04540000000</t>
  </si>
  <si>
    <t>04538000000</t>
  </si>
  <si>
    <t>04539000000</t>
  </si>
  <si>
    <t>04534000000</t>
  </si>
  <si>
    <t>04309200000</t>
  </si>
  <si>
    <t>Районний бюджет</t>
  </si>
  <si>
    <t>04100000000</t>
  </si>
  <si>
    <t>Обласний бюджет</t>
  </si>
  <si>
    <t>Державний бюджет</t>
  </si>
  <si>
    <t>04207100000</t>
  </si>
  <si>
    <t>04516000000</t>
  </si>
  <si>
    <t>Всього</t>
  </si>
  <si>
    <t>В. ЄВТУШЕНКО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</si>
  <si>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субвенціїї з державного бюджету</t>
  </si>
  <si>
    <t>КБКД 41053000</t>
  </si>
  <si>
    <t>КПКВ 0219620</t>
  </si>
  <si>
    <t>04526000000</t>
  </si>
  <si>
    <t xml:space="preserve">придбання решіток на вікна для КНП «Нікопольський районний центр первинної медико-санітарної допомоги» для Олексіївської амбулаторій загальної практики-сімейної медицини </t>
  </si>
  <si>
    <t>облаштування кран-комплектів та ремонт внутрішнього протипожежного водогону для Олексіївської загальноосвітньої школи І-ІІІ ступенів</t>
  </si>
  <si>
    <t>влаштування системи пожежного захисту, здійснення технагляду для Олексіївської загальноосвітньої школи І-ІІІ ступенів</t>
  </si>
  <si>
    <t>придбання засобів індивідуального захисту органів дихання для Олексіївської загальноосвітньої школи І-ІІІ ступенів</t>
  </si>
  <si>
    <t>04562000000</t>
  </si>
  <si>
    <t>Бюджет Покровської міської об'єднаної територіальної громади</t>
  </si>
  <si>
    <t>04561000000</t>
  </si>
  <si>
    <t>Бюджет Марганецької міської об'єднаної територіальної громади</t>
  </si>
  <si>
    <t>Бюджет Мирівської сільської об'єднаної територіальної громади</t>
  </si>
  <si>
    <t>Бюджет Томаківської селищної об'єднаної територіальної громади</t>
  </si>
  <si>
    <t>Бюджет міста Нікополя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</si>
  <si>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</si>
  <si>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</si>
  <si>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Бюджет Чкаловської сільської об'єднаної територіальної громади</t>
  </si>
  <si>
    <t>Бюджет Червоногригорівської селищної об'єднаної територіальної громади</t>
  </si>
  <si>
    <t>КПКВ 3719260</t>
  </si>
  <si>
    <t>Бюджет Лошкарівської сільської об'єднаної територіальної громади</t>
  </si>
  <si>
    <t xml:space="preserve">КНП «Нікопольський районний центр первинної медико-санітарної допомоги» на придбання пального, акумулятора, комплекту шин та поточний ремонт автомобілів Лошкарівської та Павлопільської амбулаторій загальної практики - сімейної медицини </t>
  </si>
  <si>
    <t xml:space="preserve">придбання предметів, матеріалів, обладнання та інвентарю для Покровської та Капулівської амбулаторій загальної практики - сімейної медицини </t>
  </si>
  <si>
    <t xml:space="preserve">послуги з повірки та поточного ремонту медичного обладнання, поточний ремонт автомобіля, поточний ремонт та заправка комп’ютерної техніки для Покровської та Капулівської амбулаторій загальної практики - сімейної медицини </t>
  </si>
  <si>
    <t>придбання предметів, матеріалів, обладнання та інвентарю для КП «Нікопольська ЦРЛ» Нікопольської районної ради»</t>
  </si>
  <si>
    <t xml:space="preserve">на розробку проєктно-кошторисної документації на реконструкцію будівлі харчоблоку під стерилізаційне відділення КП «Нікопольська ЦРЛ» Нікопольської районної ради» </t>
  </si>
  <si>
    <t>Заступник голови районної ради</t>
  </si>
  <si>
    <t>Бюджет Першотравневської сільської об'єднаної територіальної громади</t>
  </si>
  <si>
    <t>виконання доручень виборців депутатами обласної ради у 2020 році</t>
  </si>
  <si>
    <t>придбання паливно-мастильних матеріалів  та акумуляторів на спецтранспорт для КНП «Нікопольський районний центр первинної медико-санітарної допомоги»</t>
  </si>
  <si>
    <t>Додаток 3
до розпорядження
голови районної ради</t>
  </si>
  <si>
    <t>придбання миючих засобів, господарських товарів, та засобів індивідуального захисту для дошкільних навчальних закладів Криничуватської сільської ради</t>
  </si>
  <si>
    <t>до додатка 5 "МІЖБЮДЖЕТНІ ТРАНСФЕРТИ
на 2020 рік"</t>
  </si>
  <si>
    <t>придбання будівельних та інших товарно-матеріальних цінностей та послуг з проведення поточного ремонту КП «Нікопольська центральна районна лікарня» Нікопольської районної ради</t>
  </si>
  <si>
    <t>Д. БИЧКОВ</t>
  </si>
  <si>
    <t>КБКД 41050900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</si>
  <si>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</si>
  <si>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здійснення переданих видатків у сфері освіти за рахунок коштів освітньої субвенції</t>
  </si>
  <si>
    <t>Додаток 4
до розпорядження
голови районної ради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</si>
</sst>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 applyProtection="1">
      <alignment horizontal="left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4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wrapText="1"/>
      <protection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8"/>
  <sheetViews>
    <sheetView tabSelected="1" view="pageBreakPreview" zoomScale="60" zoomScaleNormal="60" workbookViewId="0" topLeftCell="A2">
      <selection activeCell="A2" sqref="A1:IV16384"/>
    </sheetView>
  </sheetViews>
  <sheetFormatPr defaultColWidth="7.875" defaultRowHeight="12.75"/>
  <cols>
    <col min="1" max="1" width="18.00390625" style="1" customWidth="1"/>
    <col min="2" max="2" width="39.75390625" style="1" customWidth="1"/>
    <col min="3" max="3" width="31.375" style="1" hidden="1" customWidth="1"/>
    <col min="4" max="4" width="39.00390625" style="1" customWidth="1"/>
    <col min="5" max="5" width="23.00390625" style="1" hidden="1" customWidth="1"/>
    <col min="6" max="6" width="26.75390625" style="1" hidden="1" customWidth="1"/>
    <col min="7" max="7" width="30.375" style="1" hidden="1" customWidth="1"/>
    <col min="8" max="8" width="24.75390625" style="1" hidden="1" customWidth="1"/>
    <col min="9" max="9" width="32.00390625" style="1" hidden="1" customWidth="1"/>
    <col min="10" max="10" width="27.875" style="1" hidden="1" customWidth="1"/>
    <col min="11" max="11" width="34.625" style="1" hidden="1" customWidth="1"/>
    <col min="12" max="12" width="30.75390625" style="1" hidden="1" customWidth="1"/>
    <col min="13" max="13" width="21.875" style="1" hidden="1" customWidth="1"/>
    <col min="14" max="14" width="29.00390625" style="1" hidden="1" customWidth="1"/>
    <col min="15" max="15" width="27.25390625" style="1" hidden="1" customWidth="1"/>
    <col min="16" max="16" width="25.75390625" style="1" hidden="1" customWidth="1"/>
    <col min="17" max="17" width="29.625" style="1" hidden="1" customWidth="1"/>
    <col min="18" max="18" width="31.75390625" style="1" hidden="1" customWidth="1"/>
    <col min="19" max="19" width="29.625" style="1" hidden="1" customWidth="1"/>
    <col min="20" max="20" width="25.75390625" style="1" hidden="1" customWidth="1"/>
    <col min="21" max="21" width="31.375" style="1" hidden="1" customWidth="1"/>
    <col min="22" max="22" width="35.125" style="1" hidden="1" customWidth="1"/>
    <col min="23" max="23" width="32.375" style="1" hidden="1" customWidth="1"/>
    <col min="24" max="24" width="31.25390625" style="1" hidden="1" customWidth="1"/>
    <col min="25" max="26" width="30.375" style="1" hidden="1" customWidth="1"/>
    <col min="27" max="27" width="24.625" style="1" hidden="1" customWidth="1"/>
    <col min="28" max="28" width="28.875" style="1" hidden="1" customWidth="1"/>
    <col min="29" max="29" width="25.75390625" style="1" hidden="1" customWidth="1"/>
    <col min="30" max="30" width="27.125" style="1" hidden="1" customWidth="1"/>
    <col min="31" max="31" width="29.75390625" style="1" hidden="1" customWidth="1"/>
    <col min="32" max="33" width="25.75390625" style="1" hidden="1" customWidth="1"/>
    <col min="34" max="34" width="31.375" style="1" hidden="1" customWidth="1"/>
    <col min="35" max="35" width="28.625" style="1" hidden="1" customWidth="1"/>
    <col min="36" max="36" width="25.75390625" style="1" hidden="1" customWidth="1"/>
    <col min="37" max="37" width="27.375" style="1" hidden="1" customWidth="1"/>
    <col min="38" max="38" width="31.25390625" style="1" hidden="1" customWidth="1"/>
    <col min="39" max="39" width="41.25390625" style="1" hidden="1" customWidth="1"/>
    <col min="40" max="40" width="33.375" style="1" hidden="1" customWidth="1"/>
    <col min="41" max="41" width="33.625" style="1" hidden="1" customWidth="1"/>
    <col min="42" max="42" width="40.25390625" style="1" hidden="1" customWidth="1"/>
    <col min="43" max="43" width="40.00390625" style="1" hidden="1" customWidth="1"/>
    <col min="44" max="44" width="31.00390625" style="1" hidden="1" customWidth="1"/>
    <col min="45" max="45" width="39.75390625" style="1" hidden="1" customWidth="1"/>
    <col min="46" max="46" width="37.00390625" style="1" hidden="1" customWidth="1"/>
    <col min="47" max="47" width="30.875" style="1" hidden="1" customWidth="1"/>
    <col min="48" max="48" width="39.875" style="1" hidden="1" customWidth="1"/>
    <col min="49" max="49" width="66.375" style="1" hidden="1" customWidth="1"/>
    <col min="50" max="50" width="45.75390625" style="1" hidden="1" customWidth="1"/>
    <col min="51" max="51" width="33.875" style="1" hidden="1" customWidth="1"/>
    <col min="52" max="52" width="42.25390625" style="1" hidden="1" customWidth="1"/>
    <col min="53" max="53" width="28.625" style="1" hidden="1" customWidth="1"/>
    <col min="54" max="54" width="85.75390625" style="1" hidden="1" customWidth="1"/>
    <col min="55" max="55" width="31.625" style="1" hidden="1" customWidth="1"/>
    <col min="56" max="56" width="29.375" style="1" hidden="1" customWidth="1"/>
    <col min="57" max="57" width="25.125" style="1" hidden="1" customWidth="1"/>
    <col min="58" max="58" width="25.875" style="1" hidden="1" customWidth="1"/>
    <col min="59" max="59" width="39.125" style="1" hidden="1" customWidth="1"/>
    <col min="60" max="60" width="38.875" style="1" hidden="1" customWidth="1"/>
    <col min="61" max="61" width="38.125" style="1" hidden="1" customWidth="1"/>
    <col min="62" max="62" width="33.375" style="1" hidden="1" customWidth="1"/>
    <col min="63" max="63" width="30.625" style="1" hidden="1" customWidth="1"/>
    <col min="64" max="64" width="39.25390625" style="1" hidden="1" customWidth="1"/>
    <col min="65" max="65" width="30.125" style="1" hidden="1" customWidth="1"/>
    <col min="66" max="66" width="41.25390625" style="1" hidden="1" customWidth="1"/>
    <col min="67" max="67" width="27.75390625" style="1" hidden="1" customWidth="1"/>
    <col min="68" max="68" width="51.625" style="1" hidden="1" customWidth="1"/>
    <col min="69" max="69" width="46.875" style="1" hidden="1" customWidth="1"/>
    <col min="70" max="70" width="26.375" style="1" hidden="1" customWidth="1"/>
    <col min="71" max="71" width="30.625" style="1" hidden="1" customWidth="1"/>
    <col min="72" max="72" width="33.375" style="1" hidden="1" customWidth="1"/>
    <col min="73" max="73" width="30.25390625" style="1" hidden="1" customWidth="1"/>
    <col min="74" max="74" width="27.75390625" style="1" hidden="1" customWidth="1"/>
    <col min="75" max="75" width="40.375" style="1" hidden="1" customWidth="1"/>
    <col min="76" max="76" width="68.375" style="1" hidden="1" customWidth="1"/>
    <col min="77" max="77" width="25.75390625" style="1" hidden="1" customWidth="1"/>
    <col min="78" max="78" width="29.625" style="1" hidden="1" customWidth="1"/>
    <col min="79" max="79" width="23.375" style="1" hidden="1" customWidth="1"/>
    <col min="80" max="80" width="21.875" style="1" hidden="1" customWidth="1"/>
    <col min="81" max="81" width="25.125" style="1" hidden="1" customWidth="1"/>
    <col min="82" max="82" width="35.125" style="1" hidden="1" customWidth="1"/>
    <col min="83" max="83" width="39.25390625" style="1" hidden="1" customWidth="1"/>
    <col min="84" max="84" width="24.375" style="1" hidden="1" customWidth="1"/>
    <col min="85" max="85" width="22.625" style="1" hidden="1" customWidth="1"/>
    <col min="86" max="86" width="55.875" style="1" hidden="1" customWidth="1"/>
    <col min="87" max="87" width="42.75390625" style="1" hidden="1" customWidth="1"/>
    <col min="88" max="88" width="40.625" style="1" hidden="1" customWidth="1"/>
    <col min="89" max="89" width="27.75390625" style="1" hidden="1" customWidth="1"/>
    <col min="90" max="90" width="62.125" style="1" hidden="1" customWidth="1"/>
    <col min="91" max="91" width="26.75390625" style="1" hidden="1" customWidth="1"/>
    <col min="92" max="92" width="48.00390625" style="1" hidden="1" customWidth="1"/>
    <col min="93" max="93" width="27.625" style="1" hidden="1" customWidth="1"/>
    <col min="94" max="94" width="36.875" style="1" hidden="1" customWidth="1"/>
    <col min="95" max="95" width="23.625" style="1" hidden="1" customWidth="1"/>
    <col min="96" max="96" width="21.375" style="1" hidden="1" customWidth="1"/>
    <col min="97" max="97" width="26.125" style="1" hidden="1" customWidth="1"/>
    <col min="98" max="98" width="24.125" style="1" hidden="1" customWidth="1"/>
    <col min="99" max="99" width="27.375" style="1" hidden="1" customWidth="1"/>
    <col min="100" max="100" width="38.125" style="1" hidden="1" customWidth="1"/>
    <col min="101" max="101" width="30.75390625" style="1" hidden="1" customWidth="1"/>
    <col min="102" max="103" width="26.375" style="1" hidden="1" customWidth="1"/>
    <col min="104" max="104" width="32.125" style="1" hidden="1" customWidth="1"/>
    <col min="105" max="105" width="22.375" style="1" hidden="1" customWidth="1"/>
    <col min="106" max="106" width="22.875" style="1" hidden="1" customWidth="1"/>
    <col min="107" max="107" width="37.25390625" style="1" hidden="1" customWidth="1"/>
    <col min="108" max="108" width="25.625" style="1" customWidth="1"/>
    <col min="109" max="109" width="23.875" style="1" hidden="1" customWidth="1"/>
    <col min="110" max="110" width="25.875" style="1" hidden="1" customWidth="1"/>
    <col min="111" max="111" width="29.875" style="1" hidden="1" customWidth="1"/>
    <col min="112" max="112" width="37.375" style="1" hidden="1" customWidth="1"/>
    <col min="113" max="113" width="36.625" style="1" hidden="1" customWidth="1"/>
    <col min="114" max="114" width="32.75390625" style="1" hidden="1" customWidth="1"/>
    <col min="115" max="115" width="25.875" style="1" hidden="1" customWidth="1"/>
    <col min="116" max="116" width="22.125" style="1" hidden="1" customWidth="1"/>
    <col min="117" max="117" width="21.25390625" style="1" hidden="1" customWidth="1"/>
    <col min="118" max="118" width="13.25390625" style="1" bestFit="1" customWidth="1"/>
    <col min="119" max="16384" width="7.875" style="1" customWidth="1"/>
  </cols>
  <sheetData>
    <row r="1" spans="11:117" ht="33" customHeight="1" hidden="1">
      <c r="K1" s="2"/>
      <c r="L1" s="3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87" ht="7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5"/>
      <c r="AT2" s="5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5" t="s">
        <v>179</v>
      </c>
      <c r="DE2" s="5"/>
      <c r="DF2" s="2"/>
      <c r="DG2" s="2"/>
      <c r="DH2" s="2"/>
      <c r="DI2" s="2"/>
      <c r="DJ2" s="2"/>
      <c r="DK2" s="2"/>
      <c r="DL2" s="5" t="s">
        <v>171</v>
      </c>
      <c r="DM2" s="5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</row>
    <row r="3" spans="1:117" ht="46.5" customHeight="1" hidden="1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</row>
    <row r="4" spans="1:117" ht="46.5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ht="45" customHeight="1">
      <c r="A5" s="9" t="s">
        <v>173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</row>
    <row r="6" spans="1:117" ht="47.25" customHeight="1">
      <c r="A6" s="10" t="s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</row>
    <row r="7" ht="23.25" customHeight="1">
      <c r="A7" s="12"/>
    </row>
    <row r="8" spans="1:117" ht="52.5" customHeight="1">
      <c r="A8" s="13" t="s">
        <v>2</v>
      </c>
      <c r="B8" s="13" t="s">
        <v>3</v>
      </c>
      <c r="C8" s="14" t="s">
        <v>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 t="s">
        <v>4</v>
      </c>
      <c r="AV8" s="15"/>
      <c r="AW8" s="15"/>
      <c r="AX8" s="15"/>
      <c r="AY8" s="15"/>
      <c r="AZ8" s="15"/>
      <c r="BA8" s="15" t="s">
        <v>4</v>
      </c>
      <c r="BB8" s="15"/>
      <c r="BC8" s="15"/>
      <c r="BD8" s="15"/>
      <c r="BE8" s="15"/>
      <c r="BF8" s="15"/>
      <c r="BG8" s="15" t="s">
        <v>4</v>
      </c>
      <c r="BH8" s="15"/>
      <c r="BI8" s="15"/>
      <c r="BJ8" s="15"/>
      <c r="BK8" s="15"/>
      <c r="BL8" s="15"/>
      <c r="BM8" s="15"/>
      <c r="BN8" s="15" t="s">
        <v>4</v>
      </c>
      <c r="BO8" s="15"/>
      <c r="BP8" s="15"/>
      <c r="BQ8" s="15"/>
      <c r="BR8" s="15"/>
      <c r="BS8" s="15"/>
      <c r="BT8" s="15"/>
      <c r="BU8" s="15" t="s">
        <v>4</v>
      </c>
      <c r="BV8" s="15"/>
      <c r="BW8" s="15"/>
      <c r="BX8" s="15"/>
      <c r="BY8" s="15"/>
      <c r="BZ8" s="15"/>
      <c r="CA8" s="15"/>
      <c r="CB8" s="15" t="s">
        <v>4</v>
      </c>
      <c r="CC8" s="15"/>
      <c r="CD8" s="15"/>
      <c r="CE8" s="15"/>
      <c r="CF8" s="15"/>
      <c r="CG8" s="15"/>
      <c r="CH8" s="15"/>
      <c r="CI8" s="15" t="s">
        <v>4</v>
      </c>
      <c r="CJ8" s="15"/>
      <c r="CK8" s="15"/>
      <c r="CL8" s="15"/>
      <c r="CM8" s="15"/>
      <c r="CN8" s="15"/>
      <c r="CO8" s="15" t="s">
        <v>4</v>
      </c>
      <c r="CP8" s="15"/>
      <c r="CQ8" s="15"/>
      <c r="CR8" s="15"/>
      <c r="CS8" s="15"/>
      <c r="CT8" s="15"/>
      <c r="CU8" s="15"/>
      <c r="CV8" s="15"/>
      <c r="CW8" s="15"/>
      <c r="CX8" s="15" t="s">
        <v>4</v>
      </c>
      <c r="CY8" s="15"/>
      <c r="CZ8" s="15"/>
      <c r="DA8" s="15"/>
      <c r="DB8" s="15"/>
      <c r="DC8" s="16"/>
      <c r="DD8" s="17" t="s">
        <v>5</v>
      </c>
      <c r="DE8" s="14" t="s">
        <v>6</v>
      </c>
      <c r="DF8" s="16"/>
      <c r="DG8" s="14" t="s">
        <v>6</v>
      </c>
      <c r="DH8" s="15"/>
      <c r="DI8" s="15"/>
      <c r="DJ8" s="15"/>
      <c r="DK8" s="15"/>
      <c r="DL8" s="16"/>
      <c r="DM8" s="17" t="s">
        <v>5</v>
      </c>
    </row>
    <row r="9" spans="1:117" ht="34.5" customHeight="1">
      <c r="A9" s="13"/>
      <c r="B9" s="13"/>
      <c r="C9" s="13" t="s">
        <v>7</v>
      </c>
      <c r="D9" s="18" t="s">
        <v>8</v>
      </c>
      <c r="E9" s="14" t="s">
        <v>8</v>
      </c>
      <c r="F9" s="19"/>
      <c r="G9" s="19"/>
      <c r="H9" s="19"/>
      <c r="I9" s="19"/>
      <c r="J9" s="19"/>
      <c r="K9" s="19"/>
      <c r="L9" s="20"/>
      <c r="M9" s="14" t="s">
        <v>9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6"/>
      <c r="AU9" s="14" t="s">
        <v>9</v>
      </c>
      <c r="AV9" s="15"/>
      <c r="AW9" s="15"/>
      <c r="AX9" s="15"/>
      <c r="AY9" s="15"/>
      <c r="AZ9" s="15"/>
      <c r="BA9" s="15" t="s">
        <v>9</v>
      </c>
      <c r="BB9" s="15"/>
      <c r="BC9" s="15"/>
      <c r="BD9" s="15"/>
      <c r="BE9" s="15"/>
      <c r="BF9" s="15"/>
      <c r="BG9" s="15" t="s">
        <v>9</v>
      </c>
      <c r="BH9" s="15"/>
      <c r="BI9" s="15"/>
      <c r="BJ9" s="15"/>
      <c r="BK9" s="15"/>
      <c r="BL9" s="15"/>
      <c r="BM9" s="15"/>
      <c r="BN9" s="15" t="s">
        <v>9</v>
      </c>
      <c r="BO9" s="15"/>
      <c r="BP9" s="15"/>
      <c r="BQ9" s="15"/>
      <c r="BR9" s="15"/>
      <c r="BS9" s="15"/>
      <c r="BT9" s="15"/>
      <c r="BU9" s="15" t="s">
        <v>9</v>
      </c>
      <c r="BV9" s="15"/>
      <c r="BW9" s="15"/>
      <c r="BX9" s="15"/>
      <c r="BY9" s="15"/>
      <c r="BZ9" s="15"/>
      <c r="CA9" s="15"/>
      <c r="CB9" s="15" t="s">
        <v>9</v>
      </c>
      <c r="CC9" s="15"/>
      <c r="CD9" s="15"/>
      <c r="CE9" s="15"/>
      <c r="CF9" s="15"/>
      <c r="CG9" s="15"/>
      <c r="CH9" s="15"/>
      <c r="CI9" s="15" t="s">
        <v>9</v>
      </c>
      <c r="CJ9" s="15"/>
      <c r="CK9" s="15"/>
      <c r="CL9" s="15"/>
      <c r="CM9" s="15"/>
      <c r="CN9" s="15"/>
      <c r="CO9" s="15" t="s">
        <v>9</v>
      </c>
      <c r="CP9" s="15"/>
      <c r="CQ9" s="15"/>
      <c r="CR9" s="15"/>
      <c r="CS9" s="15"/>
      <c r="CT9" s="15"/>
      <c r="CU9" s="15"/>
      <c r="CV9" s="15"/>
      <c r="CW9" s="15"/>
      <c r="CX9" s="15" t="s">
        <v>9</v>
      </c>
      <c r="CY9" s="15"/>
      <c r="CZ9" s="15"/>
      <c r="DA9" s="15"/>
      <c r="DB9" s="15"/>
      <c r="DC9" s="16"/>
      <c r="DD9" s="17"/>
      <c r="DE9" s="13" t="s">
        <v>7</v>
      </c>
      <c r="DF9" s="18" t="s">
        <v>8</v>
      </c>
      <c r="DG9" s="14" t="s">
        <v>8</v>
      </c>
      <c r="DH9" s="15"/>
      <c r="DI9" s="16"/>
      <c r="DJ9" s="14" t="s">
        <v>9</v>
      </c>
      <c r="DK9" s="15"/>
      <c r="DL9" s="16"/>
      <c r="DM9" s="17"/>
    </row>
    <row r="10" spans="1:117" ht="34.5" customHeight="1">
      <c r="A10" s="13"/>
      <c r="B10" s="13"/>
      <c r="C10" s="13"/>
      <c r="D10" s="18" t="s">
        <v>10</v>
      </c>
      <c r="E10" s="21" t="s">
        <v>10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1" t="s">
        <v>10</v>
      </c>
      <c r="AV10" s="22"/>
      <c r="AW10" s="22"/>
      <c r="AX10" s="22"/>
      <c r="AY10" s="22"/>
      <c r="AZ10" s="22"/>
      <c r="BA10" s="22" t="s">
        <v>10</v>
      </c>
      <c r="BB10" s="22"/>
      <c r="BC10" s="22"/>
      <c r="BD10" s="22"/>
      <c r="BE10" s="22"/>
      <c r="BF10" s="22"/>
      <c r="BG10" s="22" t="s">
        <v>10</v>
      </c>
      <c r="BH10" s="22"/>
      <c r="BI10" s="22"/>
      <c r="BJ10" s="22"/>
      <c r="BK10" s="22"/>
      <c r="BL10" s="22"/>
      <c r="BM10" s="22"/>
      <c r="BN10" s="22" t="s">
        <v>10</v>
      </c>
      <c r="BO10" s="22"/>
      <c r="BP10" s="22"/>
      <c r="BQ10" s="22"/>
      <c r="BR10" s="22"/>
      <c r="BS10" s="22"/>
      <c r="BT10" s="22"/>
      <c r="BU10" s="22" t="s">
        <v>10</v>
      </c>
      <c r="BV10" s="22"/>
      <c r="BW10" s="22"/>
      <c r="BX10" s="22"/>
      <c r="BY10" s="22"/>
      <c r="BZ10" s="22"/>
      <c r="CA10" s="22"/>
      <c r="CB10" s="22" t="s">
        <v>10</v>
      </c>
      <c r="CC10" s="22"/>
      <c r="CD10" s="22"/>
      <c r="CE10" s="22"/>
      <c r="CF10" s="22"/>
      <c r="CG10" s="22"/>
      <c r="CH10" s="22"/>
      <c r="CI10" s="22" t="s">
        <v>10</v>
      </c>
      <c r="CJ10" s="22"/>
      <c r="CK10" s="22"/>
      <c r="CL10" s="22"/>
      <c r="CM10" s="23"/>
      <c r="CN10" s="24" t="s">
        <v>11</v>
      </c>
      <c r="CO10" s="22" t="s">
        <v>11</v>
      </c>
      <c r="CP10" s="22"/>
      <c r="CQ10" s="22"/>
      <c r="CR10" s="22"/>
      <c r="CS10" s="22"/>
      <c r="CT10" s="22"/>
      <c r="CU10" s="22"/>
      <c r="CV10" s="22"/>
      <c r="CW10" s="23"/>
      <c r="CX10" s="21" t="s">
        <v>11</v>
      </c>
      <c r="CY10" s="22"/>
      <c r="CZ10" s="22"/>
      <c r="DA10" s="22"/>
      <c r="DB10" s="22"/>
      <c r="DC10" s="23"/>
      <c r="DD10" s="17"/>
      <c r="DE10" s="13"/>
      <c r="DF10" s="25" t="s">
        <v>10</v>
      </c>
      <c r="DG10" s="21" t="s">
        <v>10</v>
      </c>
      <c r="DH10" s="22"/>
      <c r="DI10" s="22"/>
      <c r="DJ10" s="22"/>
      <c r="DK10" s="22"/>
      <c r="DL10" s="23"/>
      <c r="DM10" s="17"/>
    </row>
    <row r="11" spans="1:117" ht="229.5" customHeight="1">
      <c r="A11" s="13"/>
      <c r="B11" s="13"/>
      <c r="C11" s="26" t="s">
        <v>12</v>
      </c>
      <c r="D11" s="26" t="s">
        <v>177</v>
      </c>
      <c r="E11" s="27" t="s">
        <v>178</v>
      </c>
      <c r="F11" s="27" t="s">
        <v>13</v>
      </c>
      <c r="G11" s="27" t="s">
        <v>14</v>
      </c>
      <c r="H11" s="27" t="s">
        <v>15</v>
      </c>
      <c r="I11" s="27" t="s">
        <v>141</v>
      </c>
      <c r="J11" s="27" t="s">
        <v>16</v>
      </c>
      <c r="K11" s="27" t="s">
        <v>17</v>
      </c>
      <c r="L11" s="27" t="s">
        <v>18</v>
      </c>
      <c r="M11" s="27" t="s">
        <v>169</v>
      </c>
      <c r="N11" s="27" t="s">
        <v>19</v>
      </c>
      <c r="O11" s="27" t="s">
        <v>20</v>
      </c>
      <c r="P11" s="27" t="s">
        <v>21</v>
      </c>
      <c r="Q11" s="27" t="s">
        <v>22</v>
      </c>
      <c r="R11" s="27" t="s">
        <v>174</v>
      </c>
      <c r="S11" s="27" t="s">
        <v>23</v>
      </c>
      <c r="T11" s="27" t="s">
        <v>24</v>
      </c>
      <c r="U11" s="27" t="s">
        <v>25</v>
      </c>
      <c r="V11" s="27" t="s">
        <v>26</v>
      </c>
      <c r="W11" s="27" t="s">
        <v>27</v>
      </c>
      <c r="X11" s="27" t="s">
        <v>28</v>
      </c>
      <c r="Y11" s="27" t="s">
        <v>29</v>
      </c>
      <c r="Z11" s="27" t="s">
        <v>30</v>
      </c>
      <c r="AA11" s="27" t="s">
        <v>31</v>
      </c>
      <c r="AB11" s="27" t="s">
        <v>32</v>
      </c>
      <c r="AC11" s="27" t="s">
        <v>33</v>
      </c>
      <c r="AD11" s="27" t="s">
        <v>34</v>
      </c>
      <c r="AE11" s="27" t="s">
        <v>170</v>
      </c>
      <c r="AF11" s="27" t="s">
        <v>35</v>
      </c>
      <c r="AG11" s="27" t="s">
        <v>36</v>
      </c>
      <c r="AH11" s="27" t="s">
        <v>37</v>
      </c>
      <c r="AI11" s="27" t="s">
        <v>38</v>
      </c>
      <c r="AJ11" s="27" t="s">
        <v>39</v>
      </c>
      <c r="AK11" s="27" t="s">
        <v>40</v>
      </c>
      <c r="AL11" s="27" t="s">
        <v>41</v>
      </c>
      <c r="AM11" s="27" t="s">
        <v>42</v>
      </c>
      <c r="AN11" s="27" t="s">
        <v>43</v>
      </c>
      <c r="AO11" s="27" t="s">
        <v>44</v>
      </c>
      <c r="AP11" s="27" t="s">
        <v>45</v>
      </c>
      <c r="AQ11" s="27" t="s">
        <v>46</v>
      </c>
      <c r="AR11" s="27" t="s">
        <v>47</v>
      </c>
      <c r="AS11" s="27" t="s">
        <v>48</v>
      </c>
      <c r="AT11" s="27" t="s">
        <v>49</v>
      </c>
      <c r="AU11" s="27" t="s">
        <v>50</v>
      </c>
      <c r="AV11" s="27" t="s">
        <v>51</v>
      </c>
      <c r="AW11" s="27" t="s">
        <v>52</v>
      </c>
      <c r="AX11" s="27" t="s">
        <v>53</v>
      </c>
      <c r="AY11" s="27" t="s">
        <v>54</v>
      </c>
      <c r="AZ11" s="27" t="s">
        <v>162</v>
      </c>
      <c r="BA11" s="27" t="s">
        <v>55</v>
      </c>
      <c r="BB11" s="27" t="s">
        <v>56</v>
      </c>
      <c r="BC11" s="27" t="s">
        <v>145</v>
      </c>
      <c r="BD11" s="27" t="s">
        <v>146</v>
      </c>
      <c r="BE11" s="27" t="s">
        <v>147</v>
      </c>
      <c r="BF11" s="27" t="s">
        <v>148</v>
      </c>
      <c r="BG11" s="27" t="s">
        <v>57</v>
      </c>
      <c r="BH11" s="27" t="s">
        <v>58</v>
      </c>
      <c r="BI11" s="27" t="s">
        <v>59</v>
      </c>
      <c r="BJ11" s="27" t="s">
        <v>60</v>
      </c>
      <c r="BK11" s="27" t="s">
        <v>163</v>
      </c>
      <c r="BL11" s="27" t="s">
        <v>164</v>
      </c>
      <c r="BM11" s="27" t="s">
        <v>165</v>
      </c>
      <c r="BN11" s="27" t="s">
        <v>61</v>
      </c>
      <c r="BO11" s="27" t="s">
        <v>62</v>
      </c>
      <c r="BP11" s="27" t="s">
        <v>63</v>
      </c>
      <c r="BQ11" s="27" t="s">
        <v>64</v>
      </c>
      <c r="BR11" s="27" t="s">
        <v>65</v>
      </c>
      <c r="BS11" s="27" t="s">
        <v>66</v>
      </c>
      <c r="BT11" s="27" t="s">
        <v>67</v>
      </c>
      <c r="BU11" s="27" t="s">
        <v>68</v>
      </c>
      <c r="BV11" s="27" t="s">
        <v>69</v>
      </c>
      <c r="BW11" s="27" t="s">
        <v>70</v>
      </c>
      <c r="BX11" s="27" t="s">
        <v>71</v>
      </c>
      <c r="BY11" s="27" t="s">
        <v>72</v>
      </c>
      <c r="BZ11" s="27" t="s">
        <v>73</v>
      </c>
      <c r="CA11" s="27" t="s">
        <v>74</v>
      </c>
      <c r="CB11" s="27" t="s">
        <v>75</v>
      </c>
      <c r="CC11" s="27" t="s">
        <v>76</v>
      </c>
      <c r="CD11" s="27" t="s">
        <v>77</v>
      </c>
      <c r="CE11" s="27" t="s">
        <v>78</v>
      </c>
      <c r="CF11" s="27" t="s">
        <v>79</v>
      </c>
      <c r="CG11" s="27" t="s">
        <v>80</v>
      </c>
      <c r="CH11" s="27" t="s">
        <v>81</v>
      </c>
      <c r="CI11" s="27" t="s">
        <v>82</v>
      </c>
      <c r="CJ11" s="27" t="s">
        <v>83</v>
      </c>
      <c r="CK11" s="27" t="s">
        <v>84</v>
      </c>
      <c r="CL11" s="27" t="s">
        <v>85</v>
      </c>
      <c r="CM11" s="27" t="s">
        <v>86</v>
      </c>
      <c r="CN11" s="27" t="s">
        <v>87</v>
      </c>
      <c r="CO11" s="27" t="s">
        <v>88</v>
      </c>
      <c r="CP11" s="27" t="s">
        <v>166</v>
      </c>
      <c r="CQ11" s="27" t="s">
        <v>89</v>
      </c>
      <c r="CR11" s="27" t="s">
        <v>90</v>
      </c>
      <c r="CS11" s="27" t="s">
        <v>91</v>
      </c>
      <c r="CT11" s="27" t="s">
        <v>92</v>
      </c>
      <c r="CU11" s="27" t="s">
        <v>93</v>
      </c>
      <c r="CV11" s="27" t="s">
        <v>94</v>
      </c>
      <c r="CW11" s="27" t="s">
        <v>95</v>
      </c>
      <c r="CX11" s="27" t="s">
        <v>96</v>
      </c>
      <c r="CY11" s="27" t="s">
        <v>97</v>
      </c>
      <c r="CZ11" s="27" t="s">
        <v>98</v>
      </c>
      <c r="DA11" s="27" t="s">
        <v>99</v>
      </c>
      <c r="DB11" s="27" t="s">
        <v>100</v>
      </c>
      <c r="DC11" s="27" t="s">
        <v>101</v>
      </c>
      <c r="DD11" s="17"/>
      <c r="DE11" s="26" t="s">
        <v>102</v>
      </c>
      <c r="DF11" s="26" t="s">
        <v>103</v>
      </c>
      <c r="DG11" s="26" t="s">
        <v>16</v>
      </c>
      <c r="DH11" s="26" t="s">
        <v>157</v>
      </c>
      <c r="DI11" s="26" t="s">
        <v>156</v>
      </c>
      <c r="DJ11" s="26" t="s">
        <v>104</v>
      </c>
      <c r="DK11" s="26" t="s">
        <v>172</v>
      </c>
      <c r="DL11" s="26" t="s">
        <v>105</v>
      </c>
      <c r="DM11" s="17"/>
    </row>
    <row r="12" spans="1:117" ht="27.75" customHeight="1">
      <c r="A12" s="13"/>
      <c r="B12" s="13"/>
      <c r="C12" s="27" t="s">
        <v>106</v>
      </c>
      <c r="D12" s="27" t="s">
        <v>176</v>
      </c>
      <c r="E12" s="27" t="s">
        <v>107</v>
      </c>
      <c r="F12" s="27" t="s">
        <v>108</v>
      </c>
      <c r="G12" s="27" t="s">
        <v>109</v>
      </c>
      <c r="H12" s="27" t="s">
        <v>110</v>
      </c>
      <c r="I12" s="27" t="s">
        <v>142</v>
      </c>
      <c r="J12" s="27" t="s">
        <v>111</v>
      </c>
      <c r="K12" s="27" t="s">
        <v>112</v>
      </c>
      <c r="L12" s="27" t="s">
        <v>113</v>
      </c>
      <c r="M12" s="27" t="s">
        <v>114</v>
      </c>
      <c r="N12" s="27" t="s">
        <v>114</v>
      </c>
      <c r="O12" s="27" t="s">
        <v>114</v>
      </c>
      <c r="P12" s="27" t="s">
        <v>114</v>
      </c>
      <c r="Q12" s="27" t="s">
        <v>114</v>
      </c>
      <c r="R12" s="27" t="s">
        <v>114</v>
      </c>
      <c r="S12" s="27" t="s">
        <v>114</v>
      </c>
      <c r="T12" s="27" t="s">
        <v>114</v>
      </c>
      <c r="U12" s="27" t="s">
        <v>114</v>
      </c>
      <c r="V12" s="27" t="s">
        <v>114</v>
      </c>
      <c r="W12" s="27" t="s">
        <v>114</v>
      </c>
      <c r="X12" s="27" t="s">
        <v>114</v>
      </c>
      <c r="Y12" s="27" t="s">
        <v>114</v>
      </c>
      <c r="Z12" s="27" t="s">
        <v>114</v>
      </c>
      <c r="AA12" s="27" t="s">
        <v>114</v>
      </c>
      <c r="AB12" s="27" t="s">
        <v>114</v>
      </c>
      <c r="AC12" s="27" t="s">
        <v>114</v>
      </c>
      <c r="AD12" s="27" t="s">
        <v>114</v>
      </c>
      <c r="AE12" s="27" t="s">
        <v>114</v>
      </c>
      <c r="AF12" s="27" t="s">
        <v>114</v>
      </c>
      <c r="AG12" s="27" t="s">
        <v>114</v>
      </c>
      <c r="AH12" s="27" t="s">
        <v>114</v>
      </c>
      <c r="AI12" s="27" t="s">
        <v>114</v>
      </c>
      <c r="AJ12" s="27" t="s">
        <v>114</v>
      </c>
      <c r="AK12" s="27" t="s">
        <v>114</v>
      </c>
      <c r="AL12" s="27" t="s">
        <v>114</v>
      </c>
      <c r="AM12" s="27" t="s">
        <v>114</v>
      </c>
      <c r="AN12" s="27" t="s">
        <v>114</v>
      </c>
      <c r="AO12" s="27" t="s">
        <v>114</v>
      </c>
      <c r="AP12" s="27" t="s">
        <v>114</v>
      </c>
      <c r="AQ12" s="27" t="s">
        <v>114</v>
      </c>
      <c r="AR12" s="27" t="s">
        <v>114</v>
      </c>
      <c r="AS12" s="27" t="s">
        <v>114</v>
      </c>
      <c r="AT12" s="27" t="s">
        <v>114</v>
      </c>
      <c r="AU12" s="27" t="s">
        <v>114</v>
      </c>
      <c r="AV12" s="27" t="s">
        <v>114</v>
      </c>
      <c r="AW12" s="27" t="s">
        <v>114</v>
      </c>
      <c r="AX12" s="27" t="s">
        <v>114</v>
      </c>
      <c r="AY12" s="27" t="s">
        <v>114</v>
      </c>
      <c r="AZ12" s="27" t="s">
        <v>114</v>
      </c>
      <c r="BA12" s="27" t="s">
        <v>114</v>
      </c>
      <c r="BB12" s="27" t="s">
        <v>114</v>
      </c>
      <c r="BC12" s="27" t="s">
        <v>114</v>
      </c>
      <c r="BD12" s="27" t="s">
        <v>114</v>
      </c>
      <c r="BE12" s="27" t="s">
        <v>114</v>
      </c>
      <c r="BF12" s="27" t="s">
        <v>114</v>
      </c>
      <c r="BG12" s="27" t="s">
        <v>114</v>
      </c>
      <c r="BH12" s="27" t="s">
        <v>114</v>
      </c>
      <c r="BI12" s="27" t="s">
        <v>114</v>
      </c>
      <c r="BJ12" s="27" t="s">
        <v>114</v>
      </c>
      <c r="BK12" s="27" t="s">
        <v>114</v>
      </c>
      <c r="BL12" s="27" t="s">
        <v>114</v>
      </c>
      <c r="BM12" s="27" t="s">
        <v>114</v>
      </c>
      <c r="BN12" s="27" t="s">
        <v>114</v>
      </c>
      <c r="BO12" s="27" t="s">
        <v>114</v>
      </c>
      <c r="BP12" s="27" t="s">
        <v>114</v>
      </c>
      <c r="BQ12" s="27" t="s">
        <v>114</v>
      </c>
      <c r="BR12" s="27" t="s">
        <v>114</v>
      </c>
      <c r="BS12" s="27" t="s">
        <v>114</v>
      </c>
      <c r="BT12" s="27" t="s">
        <v>114</v>
      </c>
      <c r="BU12" s="27" t="s">
        <v>114</v>
      </c>
      <c r="BV12" s="27" t="s">
        <v>114</v>
      </c>
      <c r="BW12" s="27" t="s">
        <v>114</v>
      </c>
      <c r="BX12" s="27" t="s">
        <v>114</v>
      </c>
      <c r="BY12" s="27" t="s">
        <v>114</v>
      </c>
      <c r="BZ12" s="27" t="s">
        <v>114</v>
      </c>
      <c r="CA12" s="27" t="s">
        <v>114</v>
      </c>
      <c r="CB12" s="27" t="s">
        <v>114</v>
      </c>
      <c r="CC12" s="27" t="s">
        <v>114</v>
      </c>
      <c r="CD12" s="27" t="s">
        <v>114</v>
      </c>
      <c r="CE12" s="27" t="s">
        <v>114</v>
      </c>
      <c r="CF12" s="27" t="s">
        <v>114</v>
      </c>
      <c r="CG12" s="27" t="s">
        <v>114</v>
      </c>
      <c r="CH12" s="27" t="s">
        <v>114</v>
      </c>
      <c r="CI12" s="27" t="s">
        <v>114</v>
      </c>
      <c r="CJ12" s="27" t="s">
        <v>114</v>
      </c>
      <c r="CK12" s="27" t="s">
        <v>114</v>
      </c>
      <c r="CL12" s="27" t="s">
        <v>114</v>
      </c>
      <c r="CM12" s="27" t="s">
        <v>114</v>
      </c>
      <c r="CN12" s="27" t="s">
        <v>114</v>
      </c>
      <c r="CO12" s="27" t="s">
        <v>114</v>
      </c>
      <c r="CP12" s="27" t="s">
        <v>114</v>
      </c>
      <c r="CQ12" s="27" t="s">
        <v>114</v>
      </c>
      <c r="CR12" s="27" t="s">
        <v>114</v>
      </c>
      <c r="CS12" s="27" t="s">
        <v>114</v>
      </c>
      <c r="CT12" s="27" t="s">
        <v>114</v>
      </c>
      <c r="CU12" s="27" t="s">
        <v>114</v>
      </c>
      <c r="CV12" s="27" t="s">
        <v>114</v>
      </c>
      <c r="CW12" s="27" t="s">
        <v>114</v>
      </c>
      <c r="CX12" s="27" t="s">
        <v>114</v>
      </c>
      <c r="CY12" s="27" t="s">
        <v>114</v>
      </c>
      <c r="CZ12" s="27" t="s">
        <v>114</v>
      </c>
      <c r="DA12" s="27" t="s">
        <v>114</v>
      </c>
      <c r="DB12" s="27" t="s">
        <v>114</v>
      </c>
      <c r="DC12" s="27" t="s">
        <v>114</v>
      </c>
      <c r="DD12" s="17"/>
      <c r="DE12" s="26" t="s">
        <v>115</v>
      </c>
      <c r="DF12" s="26" t="s">
        <v>116</v>
      </c>
      <c r="DG12" s="26" t="s">
        <v>117</v>
      </c>
      <c r="DH12" s="26" t="s">
        <v>160</v>
      </c>
      <c r="DI12" s="26" t="s">
        <v>143</v>
      </c>
      <c r="DJ12" s="26" t="s">
        <v>118</v>
      </c>
      <c r="DK12" s="26" t="s">
        <v>119</v>
      </c>
      <c r="DL12" s="26" t="s">
        <v>119</v>
      </c>
      <c r="DM12" s="17"/>
    </row>
    <row r="13" spans="1:117" ht="24.75" customHeight="1" hidden="1">
      <c r="A13" s="28" t="s">
        <v>120</v>
      </c>
      <c r="B13" s="29" t="s">
        <v>121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>
        <v>5000</v>
      </c>
      <c r="CI13" s="30">
        <v>21435</v>
      </c>
      <c r="CJ13" s="30">
        <v>171900</v>
      </c>
      <c r="CK13" s="30">
        <v>7760</v>
      </c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1">
        <f>SUM(C13:DC13)</f>
        <v>206095</v>
      </c>
      <c r="DE13" s="30">
        <v>1649671</v>
      </c>
      <c r="DF13" s="30"/>
      <c r="DG13" s="30"/>
      <c r="DH13" s="30"/>
      <c r="DI13" s="30"/>
      <c r="DJ13" s="30"/>
      <c r="DK13" s="30">
        <v>18000</v>
      </c>
      <c r="DL13" s="30"/>
      <c r="DM13" s="31">
        <f>SUM(DE13:DL13)</f>
        <v>1667671</v>
      </c>
    </row>
    <row r="14" spans="1:117" ht="24.75" customHeight="1" hidden="1">
      <c r="A14" s="28" t="s">
        <v>122</v>
      </c>
      <c r="B14" s="32" t="s">
        <v>123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>
        <f>100000+30000</f>
        <v>130000</v>
      </c>
      <c r="BC14" s="30">
        <v>48000</v>
      </c>
      <c r="BD14" s="30">
        <v>50000</v>
      </c>
      <c r="BE14" s="30">
        <v>150000</v>
      </c>
      <c r="BF14" s="30">
        <v>25000</v>
      </c>
      <c r="BG14" s="30">
        <v>108000</v>
      </c>
      <c r="BH14" s="30">
        <v>179100</v>
      </c>
      <c r="BI14" s="30">
        <v>70600</v>
      </c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>
        <v>280000</v>
      </c>
      <c r="BU14" s="30">
        <v>20000</v>
      </c>
      <c r="BV14" s="30">
        <v>160000</v>
      </c>
      <c r="BW14" s="30">
        <v>146211</v>
      </c>
      <c r="BX14" s="30">
        <v>109000</v>
      </c>
      <c r="BY14" s="30">
        <f>150000+204790</f>
        <v>354790</v>
      </c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>
        <v>60000</v>
      </c>
      <c r="CX14" s="30"/>
      <c r="CY14" s="30"/>
      <c r="CZ14" s="30">
        <v>2163000</v>
      </c>
      <c r="DA14" s="30">
        <v>163000</v>
      </c>
      <c r="DB14" s="30">
        <v>16370</v>
      </c>
      <c r="DC14" s="30">
        <v>110000</v>
      </c>
      <c r="DD14" s="31">
        <f>SUM(C14:DC14)</f>
        <v>4343071</v>
      </c>
      <c r="DE14" s="30">
        <v>3584026</v>
      </c>
      <c r="DF14" s="30"/>
      <c r="DG14" s="30"/>
      <c r="DH14" s="30">
        <v>575461</v>
      </c>
      <c r="DI14" s="30"/>
      <c r="DJ14" s="30"/>
      <c r="DK14" s="30"/>
      <c r="DL14" s="30"/>
      <c r="DM14" s="31">
        <f aca="true" t="shared" si="0" ref="DM14:DM28">SUM(DE14:DL14)</f>
        <v>4159487</v>
      </c>
    </row>
    <row r="15" spans="1:117" ht="24.75" customHeight="1" hidden="1">
      <c r="A15" s="28" t="s">
        <v>124</v>
      </c>
      <c r="B15" s="29" t="s">
        <v>125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>
        <f aca="true" t="shared" si="1" ref="DD15:DD20">SUM(C15:DC15)</f>
        <v>0</v>
      </c>
      <c r="DE15" s="30">
        <v>676846</v>
      </c>
      <c r="DF15" s="30"/>
      <c r="DG15" s="30"/>
      <c r="DH15" s="30"/>
      <c r="DI15" s="30"/>
      <c r="DJ15" s="30"/>
      <c r="DK15" s="30"/>
      <c r="DL15" s="30"/>
      <c r="DM15" s="31">
        <f t="shared" si="0"/>
        <v>676846</v>
      </c>
    </row>
    <row r="16" spans="1:117" ht="24.75" customHeight="1" hidden="1">
      <c r="A16" s="28" t="s">
        <v>126</v>
      </c>
      <c r="B16" s="29" t="s">
        <v>127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>
        <f>499540+56000</f>
        <v>555540</v>
      </c>
      <c r="BK16" s="30">
        <v>63000</v>
      </c>
      <c r="BL16" s="30">
        <v>37000</v>
      </c>
      <c r="BM16" s="30">
        <v>31000</v>
      </c>
      <c r="BN16" s="30">
        <v>40000</v>
      </c>
      <c r="BO16" s="30">
        <v>10000</v>
      </c>
      <c r="BP16" s="30">
        <v>45700</v>
      </c>
      <c r="BQ16" s="30">
        <v>39230</v>
      </c>
      <c r="BR16" s="30">
        <v>15000</v>
      </c>
      <c r="BS16" s="30">
        <v>50000</v>
      </c>
      <c r="BT16" s="30">
        <v>260000</v>
      </c>
      <c r="BU16" s="30">
        <v>20000</v>
      </c>
      <c r="BV16" s="30"/>
      <c r="BW16" s="30"/>
      <c r="BX16" s="30"/>
      <c r="BY16" s="30"/>
      <c r="BZ16" s="30">
        <v>60000</v>
      </c>
      <c r="CA16" s="30">
        <v>70000</v>
      </c>
      <c r="CB16" s="30">
        <v>100000</v>
      </c>
      <c r="CC16" s="30">
        <v>71860</v>
      </c>
      <c r="CD16" s="30"/>
      <c r="CE16" s="30"/>
      <c r="CF16" s="30">
        <v>100000</v>
      </c>
      <c r="CG16" s="30">
        <v>77850</v>
      </c>
      <c r="CH16" s="30"/>
      <c r="CI16" s="30"/>
      <c r="CJ16" s="30"/>
      <c r="CK16" s="30"/>
      <c r="CL16" s="30"/>
      <c r="CM16" s="30"/>
      <c r="CN16" s="30"/>
      <c r="CO16" s="30">
        <v>200000</v>
      </c>
      <c r="CP16" s="30">
        <v>69000</v>
      </c>
      <c r="CQ16" s="30">
        <v>10000</v>
      </c>
      <c r="CR16" s="30">
        <v>120000</v>
      </c>
      <c r="CS16" s="30">
        <v>60000</v>
      </c>
      <c r="CT16" s="30">
        <v>163617</v>
      </c>
      <c r="CU16" s="30">
        <v>489691</v>
      </c>
      <c r="CV16" s="30"/>
      <c r="CW16" s="30"/>
      <c r="CX16" s="30"/>
      <c r="CY16" s="30"/>
      <c r="CZ16" s="30"/>
      <c r="DA16" s="30"/>
      <c r="DB16" s="30"/>
      <c r="DC16" s="30"/>
      <c r="DD16" s="31">
        <f t="shared" si="1"/>
        <v>2758488</v>
      </c>
      <c r="DE16" s="30">
        <v>1953109</v>
      </c>
      <c r="DF16" s="30"/>
      <c r="DG16" s="30"/>
      <c r="DH16" s="30">
        <v>187500</v>
      </c>
      <c r="DI16" s="30">
        <f>259165+286480</f>
        <v>545645</v>
      </c>
      <c r="DJ16" s="30"/>
      <c r="DK16" s="30"/>
      <c r="DL16" s="30"/>
      <c r="DM16" s="31">
        <f>SUM(DE16:DL16)</f>
        <v>2686254</v>
      </c>
    </row>
    <row r="17" spans="1:118" ht="56.25" customHeight="1" hidden="1">
      <c r="A17" s="28" t="s">
        <v>128</v>
      </c>
      <c r="B17" s="32" t="s">
        <v>159</v>
      </c>
      <c r="C17" s="30">
        <v>1683507</v>
      </c>
      <c r="D17" s="30"/>
      <c r="E17" s="30"/>
      <c r="F17" s="30"/>
      <c r="G17" s="30"/>
      <c r="H17" s="30">
        <v>2363100</v>
      </c>
      <c r="I17" s="30"/>
      <c r="J17" s="30"/>
      <c r="K17" s="30"/>
      <c r="L17" s="30"/>
      <c r="M17" s="30"/>
      <c r="N17" s="30"/>
      <c r="O17" s="30"/>
      <c r="P17" s="30">
        <v>10935</v>
      </c>
      <c r="Q17" s="30">
        <v>100000</v>
      </c>
      <c r="R17" s="30">
        <v>200000</v>
      </c>
      <c r="S17" s="30">
        <v>50000</v>
      </c>
      <c r="T17" s="30">
        <v>33600</v>
      </c>
      <c r="U17" s="30">
        <f>483603+461770+462600+462600</f>
        <v>1870573</v>
      </c>
      <c r="V17" s="30">
        <f>56290+25000</f>
        <v>81290</v>
      </c>
      <c r="W17" s="30">
        <v>3500</v>
      </c>
      <c r="X17" s="30">
        <f>13800+9500</f>
        <v>23300</v>
      </c>
      <c r="Y17" s="30">
        <f>36750+31500+18000</f>
        <v>86250</v>
      </c>
      <c r="Z17" s="30">
        <v>3000</v>
      </c>
      <c r="AA17" s="30">
        <f>28000+24000+48000</f>
        <v>100000</v>
      </c>
      <c r="AB17" s="30">
        <v>16800</v>
      </c>
      <c r="AC17" s="30">
        <v>30000</v>
      </c>
      <c r="AD17" s="30">
        <v>30000</v>
      </c>
      <c r="AE17" s="30">
        <f>22500+34000</f>
        <v>56500</v>
      </c>
      <c r="AF17" s="30">
        <f>193000+70000</f>
        <v>263000</v>
      </c>
      <c r="AG17" s="30">
        <f>63000+62500+218230</f>
        <v>343730</v>
      </c>
      <c r="AH17" s="30">
        <v>60000</v>
      </c>
      <c r="AI17" s="30">
        <f>30069+30070+30070+30070</f>
        <v>120279</v>
      </c>
      <c r="AJ17" s="30">
        <f>3750+3750</f>
        <v>7500</v>
      </c>
      <c r="AK17" s="30">
        <f>600+600</f>
        <v>1200</v>
      </c>
      <c r="AL17" s="30">
        <f>770+770</f>
        <v>1540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>
        <f>50000+100000</f>
        <v>150000</v>
      </c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>
        <v>24000</v>
      </c>
      <c r="CY17" s="30">
        <v>20000</v>
      </c>
      <c r="CZ17" s="30"/>
      <c r="DA17" s="30"/>
      <c r="DB17" s="30"/>
      <c r="DC17" s="30"/>
      <c r="DD17" s="31">
        <f t="shared" si="1"/>
        <v>7733604</v>
      </c>
      <c r="DE17" s="30"/>
      <c r="DF17" s="30"/>
      <c r="DG17" s="30">
        <f>1052031+26240</f>
        <v>1078271</v>
      </c>
      <c r="DH17" s="30">
        <v>1385200</v>
      </c>
      <c r="DI17" s="30">
        <v>261132</v>
      </c>
      <c r="DJ17" s="30"/>
      <c r="DK17" s="30"/>
      <c r="DL17" s="30"/>
      <c r="DM17" s="31">
        <f t="shared" si="0"/>
        <v>2724603</v>
      </c>
      <c r="DN17" s="33"/>
    </row>
    <row r="18" spans="1:117" ht="39.75" customHeight="1" hidden="1">
      <c r="A18" s="28" t="s">
        <v>129</v>
      </c>
      <c r="B18" s="32" t="s">
        <v>161</v>
      </c>
      <c r="C18" s="30">
        <v>478946</v>
      </c>
      <c r="D18" s="30"/>
      <c r="E18" s="30"/>
      <c r="F18" s="30"/>
      <c r="G18" s="30"/>
      <c r="H18" s="30">
        <v>672300</v>
      </c>
      <c r="I18" s="30"/>
      <c r="J18" s="30">
        <f>1173146-478946+70746+462800+52000+24836</f>
        <v>1304582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>
        <v>60000</v>
      </c>
      <c r="AW18" s="30"/>
      <c r="AX18" s="30"/>
      <c r="AY18" s="30">
        <v>309000</v>
      </c>
      <c r="AZ18" s="30">
        <v>34450</v>
      </c>
      <c r="BA18" s="30">
        <v>76700</v>
      </c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>
        <f t="shared" si="1"/>
        <v>2935978</v>
      </c>
      <c r="DE18" s="31"/>
      <c r="DF18" s="31"/>
      <c r="DG18" s="31"/>
      <c r="DH18" s="31"/>
      <c r="DI18" s="31"/>
      <c r="DJ18" s="31"/>
      <c r="DK18" s="31"/>
      <c r="DL18" s="31"/>
      <c r="DM18" s="31">
        <f t="shared" si="0"/>
        <v>0</v>
      </c>
    </row>
    <row r="19" spans="1:117" ht="52.5" customHeight="1" hidden="1">
      <c r="A19" s="28" t="s">
        <v>130</v>
      </c>
      <c r="B19" s="32" t="s">
        <v>168</v>
      </c>
      <c r="C19" s="30"/>
      <c r="D19" s="30"/>
      <c r="E19" s="30"/>
      <c r="F19" s="30"/>
      <c r="G19" s="30"/>
      <c r="H19" s="30">
        <v>723900</v>
      </c>
      <c r="I19" s="30"/>
      <c r="J19" s="30">
        <f>585400+43000+50000+14250+30000</f>
        <v>722650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>
        <v>23300</v>
      </c>
      <c r="AN19" s="30">
        <v>30000</v>
      </c>
      <c r="AO19" s="30">
        <v>23700</v>
      </c>
      <c r="AP19" s="30">
        <v>50000</v>
      </c>
      <c r="AQ19" s="30">
        <v>250200</v>
      </c>
      <c r="AR19" s="30"/>
      <c r="AS19" s="30"/>
      <c r="AT19" s="30"/>
      <c r="AU19" s="30"/>
      <c r="AV19" s="30"/>
      <c r="AW19" s="30">
        <v>55000</v>
      </c>
      <c r="AX19" s="30">
        <v>227000</v>
      </c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>
        <v>30000</v>
      </c>
      <c r="CW19" s="30"/>
      <c r="CX19" s="30"/>
      <c r="CY19" s="30"/>
      <c r="CZ19" s="30"/>
      <c r="DA19" s="30"/>
      <c r="DB19" s="30"/>
      <c r="DC19" s="30"/>
      <c r="DD19" s="31">
        <f t="shared" si="1"/>
        <v>2135750</v>
      </c>
      <c r="DE19" s="31"/>
      <c r="DF19" s="31"/>
      <c r="DG19" s="31"/>
      <c r="DH19" s="31"/>
      <c r="DI19" s="30">
        <v>346420</v>
      </c>
      <c r="DJ19" s="31"/>
      <c r="DK19" s="31"/>
      <c r="DL19" s="31"/>
      <c r="DM19" s="31">
        <f t="shared" si="0"/>
        <v>346420</v>
      </c>
    </row>
    <row r="20" spans="1:117" ht="41.25" customHeight="1" hidden="1">
      <c r="A20" s="28" t="s">
        <v>131</v>
      </c>
      <c r="B20" s="32" t="s">
        <v>158</v>
      </c>
      <c r="C20" s="30">
        <v>376221</v>
      </c>
      <c r="D20" s="30"/>
      <c r="E20" s="30"/>
      <c r="F20" s="30"/>
      <c r="G20" s="30"/>
      <c r="H20" s="30">
        <v>528100</v>
      </c>
      <c r="I20" s="30"/>
      <c r="J20" s="30">
        <v>854389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>
        <v>3024</v>
      </c>
      <c r="AN20" s="30"/>
      <c r="AO20" s="30"/>
      <c r="AP20" s="30"/>
      <c r="AQ20" s="30"/>
      <c r="AR20" s="30">
        <v>5000</v>
      </c>
      <c r="AS20" s="30">
        <f>20000+10000+40000</f>
        <v>70000</v>
      </c>
      <c r="AT20" s="30">
        <v>25900</v>
      </c>
      <c r="AU20" s="30">
        <v>227000</v>
      </c>
      <c r="AV20" s="30"/>
      <c r="AW20" s="30"/>
      <c r="AX20" s="29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>
        <f>20000+10000</f>
        <v>30000</v>
      </c>
      <c r="CD20" s="30">
        <v>10000</v>
      </c>
      <c r="CE20" s="30">
        <v>15000</v>
      </c>
      <c r="CF20" s="30"/>
      <c r="CG20" s="30"/>
      <c r="CH20" s="30"/>
      <c r="CI20" s="30"/>
      <c r="CJ20" s="30"/>
      <c r="CK20" s="30"/>
      <c r="CL20" s="30"/>
      <c r="CM20" s="30"/>
      <c r="CN20" s="30">
        <v>43200</v>
      </c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>
        <f t="shared" si="1"/>
        <v>2187834</v>
      </c>
      <c r="DE20" s="30"/>
      <c r="DF20" s="30"/>
      <c r="DG20" s="30"/>
      <c r="DH20" s="30">
        <v>335600</v>
      </c>
      <c r="DI20" s="31"/>
      <c r="DJ20" s="31"/>
      <c r="DK20" s="31"/>
      <c r="DL20" s="31"/>
      <c r="DM20" s="31">
        <f t="shared" si="0"/>
        <v>335600</v>
      </c>
    </row>
    <row r="21" spans="1:117" ht="24.75" customHeight="1" hidden="1">
      <c r="A21" s="28" t="s">
        <v>132</v>
      </c>
      <c r="B21" s="29" t="s">
        <v>133</v>
      </c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>
        <f aca="true" t="shared" si="2" ref="DD21:DD28">SUM(C21:CN21)</f>
        <v>0</v>
      </c>
      <c r="DE21" s="31"/>
      <c r="DF21" s="31"/>
      <c r="DG21" s="31"/>
      <c r="DH21" s="31"/>
      <c r="DI21" s="31"/>
      <c r="DJ21" s="31"/>
      <c r="DK21" s="31"/>
      <c r="DL21" s="30">
        <f>750000-370000-30000-32000-200000-50000-29000-21000-18000</f>
        <v>0</v>
      </c>
      <c r="DM21" s="31">
        <f t="shared" si="0"/>
        <v>0</v>
      </c>
    </row>
    <row r="22" spans="1:117" ht="24.75" customHeight="1">
      <c r="A22" s="28" t="s">
        <v>134</v>
      </c>
      <c r="B22" s="29" t="s">
        <v>135</v>
      </c>
      <c r="C22" s="30">
        <v>5041665</v>
      </c>
      <c r="D22" s="30">
        <v>389484</v>
      </c>
      <c r="E22" s="30">
        <v>603749</v>
      </c>
      <c r="F22" s="30">
        <f>196803-6003</f>
        <v>190800</v>
      </c>
      <c r="G22" s="30">
        <f>541992+3548-71433+141277</f>
        <v>615384</v>
      </c>
      <c r="H22" s="30">
        <v>208390</v>
      </c>
      <c r="I22" s="30">
        <v>6632616</v>
      </c>
      <c r="J22" s="30"/>
      <c r="K22" s="30">
        <f>420400-420400</f>
        <v>0</v>
      </c>
      <c r="L22" s="30">
        <f>645314+322662</f>
        <v>967976</v>
      </c>
      <c r="M22" s="30">
        <f>750000-200000</f>
        <v>550000</v>
      </c>
      <c r="N22" s="30">
        <f>11428+10859</f>
        <v>22287</v>
      </c>
      <c r="O22" s="30">
        <v>8000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>
        <f>SUM(C22:CN22)</f>
        <v>15230351</v>
      </c>
      <c r="DE22" s="30"/>
      <c r="DF22" s="30"/>
      <c r="DG22" s="30"/>
      <c r="DH22" s="30"/>
      <c r="DI22" s="30"/>
      <c r="DJ22" s="30">
        <v>12900</v>
      </c>
      <c r="DK22" s="30"/>
      <c r="DL22" s="30"/>
      <c r="DM22" s="31">
        <f t="shared" si="0"/>
        <v>12900</v>
      </c>
    </row>
    <row r="23" spans="1:117" ht="24.75" customHeight="1" hidden="1">
      <c r="A23" s="28"/>
      <c r="B23" s="29" t="s">
        <v>136</v>
      </c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>
        <f t="shared" si="2"/>
        <v>0</v>
      </c>
      <c r="DE23" s="31"/>
      <c r="DF23" s="30">
        <v>586870</v>
      </c>
      <c r="DG23" s="30"/>
      <c r="DH23" s="30"/>
      <c r="DI23" s="31"/>
      <c r="DJ23" s="31"/>
      <c r="DK23" s="31"/>
      <c r="DL23" s="31"/>
      <c r="DM23" s="31">
        <f t="shared" si="0"/>
        <v>586870</v>
      </c>
    </row>
    <row r="24" spans="1:117" ht="42" customHeight="1" hidden="1">
      <c r="A24" s="28" t="s">
        <v>149</v>
      </c>
      <c r="B24" s="32" t="s">
        <v>150</v>
      </c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>
        <f t="shared" si="2"/>
        <v>0</v>
      </c>
      <c r="DE24" s="31"/>
      <c r="DF24" s="31"/>
      <c r="DG24" s="31"/>
      <c r="DH24" s="31"/>
      <c r="DI24" s="30">
        <v>848515</v>
      </c>
      <c r="DJ24" s="31"/>
      <c r="DK24" s="31"/>
      <c r="DL24" s="31"/>
      <c r="DM24" s="31">
        <f t="shared" si="0"/>
        <v>848515</v>
      </c>
    </row>
    <row r="25" spans="1:117" ht="28.5" customHeight="1" hidden="1">
      <c r="A25" s="28" t="s">
        <v>137</v>
      </c>
      <c r="B25" s="32" t="s">
        <v>155</v>
      </c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>
        <v>139000</v>
      </c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>
        <f t="shared" si="2"/>
        <v>139000</v>
      </c>
      <c r="DE25" s="31"/>
      <c r="DF25" s="31"/>
      <c r="DG25" s="31"/>
      <c r="DH25" s="31"/>
      <c r="DI25" s="30">
        <v>1949630</v>
      </c>
      <c r="DJ25" s="31"/>
      <c r="DK25" s="31"/>
      <c r="DL25" s="31"/>
      <c r="DM25" s="31">
        <f t="shared" si="0"/>
        <v>1949630</v>
      </c>
    </row>
    <row r="26" spans="1:117" ht="39" customHeight="1" hidden="1">
      <c r="A26" s="28" t="s">
        <v>151</v>
      </c>
      <c r="B26" s="32" t="s">
        <v>152</v>
      </c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>
        <f t="shared" si="2"/>
        <v>0</v>
      </c>
      <c r="DE26" s="31"/>
      <c r="DF26" s="31"/>
      <c r="DG26" s="31"/>
      <c r="DH26" s="31"/>
      <c r="DI26" s="30">
        <v>892533</v>
      </c>
      <c r="DJ26" s="31"/>
      <c r="DK26" s="31"/>
      <c r="DL26" s="31"/>
      <c r="DM26" s="31">
        <f t="shared" si="0"/>
        <v>892533</v>
      </c>
    </row>
    <row r="27" spans="1:117" ht="37.5" customHeight="1" hidden="1">
      <c r="A27" s="28" t="s">
        <v>138</v>
      </c>
      <c r="B27" s="32" t="s">
        <v>153</v>
      </c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>
        <v>41790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>
        <f t="shared" si="2"/>
        <v>41790</v>
      </c>
      <c r="DE27" s="31"/>
      <c r="DF27" s="31"/>
      <c r="DG27" s="31"/>
      <c r="DH27" s="31"/>
      <c r="DI27" s="30">
        <v>196304</v>
      </c>
      <c r="DJ27" s="31"/>
      <c r="DK27" s="31"/>
      <c r="DL27" s="31"/>
      <c r="DM27" s="31">
        <f t="shared" si="0"/>
        <v>196304</v>
      </c>
    </row>
    <row r="28" spans="1:117" ht="38.25" customHeight="1" hidden="1">
      <c r="A28" s="28" t="s">
        <v>144</v>
      </c>
      <c r="B28" s="32" t="s">
        <v>154</v>
      </c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>
        <f t="shared" si="2"/>
        <v>0</v>
      </c>
      <c r="DE28" s="31"/>
      <c r="DF28" s="31"/>
      <c r="DG28" s="31"/>
      <c r="DH28" s="31"/>
      <c r="DI28" s="30">
        <v>352515</v>
      </c>
      <c r="DJ28" s="31"/>
      <c r="DK28" s="31"/>
      <c r="DL28" s="31"/>
      <c r="DM28" s="31">
        <f t="shared" si="0"/>
        <v>352515</v>
      </c>
    </row>
    <row r="29" spans="1:117" ht="37.5" customHeight="1">
      <c r="A29" s="28"/>
      <c r="B29" s="34" t="s">
        <v>139</v>
      </c>
      <c r="C29" s="35">
        <f aca="true" t="shared" si="3" ref="C29:BY29">SUM(C13:C27)</f>
        <v>7580339</v>
      </c>
      <c r="D29" s="35">
        <f t="shared" si="3"/>
        <v>389484</v>
      </c>
      <c r="E29" s="35">
        <f t="shared" si="3"/>
        <v>603749</v>
      </c>
      <c r="F29" s="35">
        <f t="shared" si="3"/>
        <v>190800</v>
      </c>
      <c r="G29" s="35">
        <f t="shared" si="3"/>
        <v>615384</v>
      </c>
      <c r="H29" s="35">
        <f>SUM(H13:H27)</f>
        <v>4495790</v>
      </c>
      <c r="I29" s="35">
        <f>SUM(I13:I27)</f>
        <v>6632616</v>
      </c>
      <c r="J29" s="35">
        <f t="shared" si="3"/>
        <v>2881621</v>
      </c>
      <c r="K29" s="35">
        <f t="shared" si="3"/>
        <v>0</v>
      </c>
      <c r="L29" s="35">
        <f t="shared" si="3"/>
        <v>967976</v>
      </c>
      <c r="M29" s="35">
        <f t="shared" si="3"/>
        <v>550000</v>
      </c>
      <c r="N29" s="35">
        <f t="shared" si="3"/>
        <v>22287</v>
      </c>
      <c r="O29" s="35">
        <f t="shared" si="3"/>
        <v>8000</v>
      </c>
      <c r="P29" s="35">
        <f t="shared" si="3"/>
        <v>10935</v>
      </c>
      <c r="Q29" s="35">
        <f>SUM(Q13:Q27)</f>
        <v>100000</v>
      </c>
      <c r="R29" s="35">
        <f>SUM(R13:R27)</f>
        <v>200000</v>
      </c>
      <c r="S29" s="35">
        <f t="shared" si="3"/>
        <v>50000</v>
      </c>
      <c r="T29" s="35">
        <f t="shared" si="3"/>
        <v>33600</v>
      </c>
      <c r="U29" s="35">
        <f t="shared" si="3"/>
        <v>1870573</v>
      </c>
      <c r="V29" s="35">
        <f t="shared" si="3"/>
        <v>81290</v>
      </c>
      <c r="W29" s="35">
        <f t="shared" si="3"/>
        <v>3500</v>
      </c>
      <c r="X29" s="35">
        <f t="shared" si="3"/>
        <v>23300</v>
      </c>
      <c r="Y29" s="35">
        <f t="shared" si="3"/>
        <v>86250</v>
      </c>
      <c r="Z29" s="35">
        <f t="shared" si="3"/>
        <v>3000</v>
      </c>
      <c r="AA29" s="35">
        <f t="shared" si="3"/>
        <v>100000</v>
      </c>
      <c r="AB29" s="35">
        <f t="shared" si="3"/>
        <v>16800</v>
      </c>
      <c r="AC29" s="35">
        <f t="shared" si="3"/>
        <v>30000</v>
      </c>
      <c r="AD29" s="35">
        <f t="shared" si="3"/>
        <v>30000</v>
      </c>
      <c r="AE29" s="35">
        <f t="shared" si="3"/>
        <v>56500</v>
      </c>
      <c r="AF29" s="35">
        <f t="shared" si="3"/>
        <v>263000</v>
      </c>
      <c r="AG29" s="35">
        <f t="shared" si="3"/>
        <v>343730</v>
      </c>
      <c r="AH29" s="35">
        <f t="shared" si="3"/>
        <v>60000</v>
      </c>
      <c r="AI29" s="35">
        <f t="shared" si="3"/>
        <v>120279</v>
      </c>
      <c r="AJ29" s="35">
        <f t="shared" si="3"/>
        <v>7500</v>
      </c>
      <c r="AK29" s="35">
        <f t="shared" si="3"/>
        <v>1200</v>
      </c>
      <c r="AL29" s="35">
        <f t="shared" si="3"/>
        <v>1540</v>
      </c>
      <c r="AM29" s="35">
        <f t="shared" si="3"/>
        <v>26324</v>
      </c>
      <c r="AN29" s="35">
        <f t="shared" si="3"/>
        <v>30000</v>
      </c>
      <c r="AO29" s="35">
        <f t="shared" si="3"/>
        <v>23700</v>
      </c>
      <c r="AP29" s="35">
        <f t="shared" si="3"/>
        <v>50000</v>
      </c>
      <c r="AQ29" s="35">
        <f t="shared" si="3"/>
        <v>250200</v>
      </c>
      <c r="AR29" s="35">
        <f t="shared" si="3"/>
        <v>5000</v>
      </c>
      <c r="AS29" s="35">
        <f t="shared" si="3"/>
        <v>70000</v>
      </c>
      <c r="AT29" s="35">
        <f t="shared" si="3"/>
        <v>25900</v>
      </c>
      <c r="AU29" s="35">
        <f t="shared" si="3"/>
        <v>227000</v>
      </c>
      <c r="AV29" s="35">
        <f>SUM(AV13:AV27)</f>
        <v>60000</v>
      </c>
      <c r="AW29" s="35">
        <f>SUM(AW13:AW27)</f>
        <v>55000</v>
      </c>
      <c r="AX29" s="35">
        <f t="shared" si="3"/>
        <v>227000</v>
      </c>
      <c r="AY29" s="35">
        <f t="shared" si="3"/>
        <v>309000</v>
      </c>
      <c r="AZ29" s="35">
        <f t="shared" si="3"/>
        <v>34450</v>
      </c>
      <c r="BA29" s="35">
        <f t="shared" si="3"/>
        <v>76700</v>
      </c>
      <c r="BB29" s="35">
        <f t="shared" si="3"/>
        <v>130000</v>
      </c>
      <c r="BC29" s="35">
        <f t="shared" si="3"/>
        <v>48000</v>
      </c>
      <c r="BD29" s="35">
        <f t="shared" si="3"/>
        <v>50000</v>
      </c>
      <c r="BE29" s="35">
        <f t="shared" si="3"/>
        <v>150000</v>
      </c>
      <c r="BF29" s="35">
        <f t="shared" si="3"/>
        <v>25000</v>
      </c>
      <c r="BG29" s="35">
        <f t="shared" si="3"/>
        <v>108000</v>
      </c>
      <c r="BH29" s="35">
        <f t="shared" si="3"/>
        <v>179100</v>
      </c>
      <c r="BI29" s="35">
        <f t="shared" si="3"/>
        <v>70600</v>
      </c>
      <c r="BJ29" s="35">
        <f t="shared" si="3"/>
        <v>555540</v>
      </c>
      <c r="BK29" s="35">
        <f t="shared" si="3"/>
        <v>63000</v>
      </c>
      <c r="BL29" s="35">
        <f t="shared" si="3"/>
        <v>37000</v>
      </c>
      <c r="BM29" s="35">
        <f t="shared" si="3"/>
        <v>31000</v>
      </c>
      <c r="BN29" s="35">
        <f t="shared" si="3"/>
        <v>40000</v>
      </c>
      <c r="BO29" s="35">
        <f t="shared" si="3"/>
        <v>10000</v>
      </c>
      <c r="BP29" s="35">
        <f t="shared" si="3"/>
        <v>45700</v>
      </c>
      <c r="BQ29" s="35">
        <f t="shared" si="3"/>
        <v>39230</v>
      </c>
      <c r="BR29" s="35">
        <f t="shared" si="3"/>
        <v>15000</v>
      </c>
      <c r="BS29" s="35">
        <f t="shared" si="3"/>
        <v>50000</v>
      </c>
      <c r="BT29" s="35">
        <f t="shared" si="3"/>
        <v>540000</v>
      </c>
      <c r="BU29" s="35">
        <f t="shared" si="3"/>
        <v>40000</v>
      </c>
      <c r="BV29" s="35">
        <f t="shared" si="3"/>
        <v>160000</v>
      </c>
      <c r="BW29" s="35">
        <f t="shared" si="3"/>
        <v>146211</v>
      </c>
      <c r="BX29" s="35">
        <f t="shared" si="3"/>
        <v>109000</v>
      </c>
      <c r="BY29" s="35">
        <f t="shared" si="3"/>
        <v>354790</v>
      </c>
      <c r="BZ29" s="35">
        <f aca="true" t="shared" si="4" ref="BZ29:CF29">SUM(BZ13:BZ27)</f>
        <v>60000</v>
      </c>
      <c r="CA29" s="35">
        <f t="shared" si="4"/>
        <v>70000</v>
      </c>
      <c r="CB29" s="35">
        <f t="shared" si="4"/>
        <v>100000</v>
      </c>
      <c r="CC29" s="35">
        <f t="shared" si="4"/>
        <v>251860</v>
      </c>
      <c r="CD29" s="35">
        <f>SUM(CD13:CD27)</f>
        <v>10000</v>
      </c>
      <c r="CE29" s="35">
        <f>SUM(CE13:CE27)</f>
        <v>15000</v>
      </c>
      <c r="CF29" s="35">
        <f t="shared" si="4"/>
        <v>100000</v>
      </c>
      <c r="CG29" s="35">
        <f>SUM(CG13:CG27)</f>
        <v>77850</v>
      </c>
      <c r="CH29" s="35">
        <f>SUM(CH13:CH27)</f>
        <v>5000</v>
      </c>
      <c r="CI29" s="35">
        <f>SUM(CI13:CI27)</f>
        <v>21435</v>
      </c>
      <c r="CJ29" s="35">
        <f aca="true" t="shared" si="5" ref="CJ29:DD29">SUM(CJ13:CJ27)</f>
        <v>171900</v>
      </c>
      <c r="CK29" s="35">
        <f t="shared" si="5"/>
        <v>7760</v>
      </c>
      <c r="CL29" s="35">
        <f t="shared" si="5"/>
        <v>139000</v>
      </c>
      <c r="CM29" s="35">
        <f t="shared" si="5"/>
        <v>41790</v>
      </c>
      <c r="CN29" s="35">
        <f t="shared" si="5"/>
        <v>43200</v>
      </c>
      <c r="CO29" s="35">
        <f t="shared" si="5"/>
        <v>200000</v>
      </c>
      <c r="CP29" s="35">
        <f t="shared" si="5"/>
        <v>69000</v>
      </c>
      <c r="CQ29" s="35">
        <f t="shared" si="5"/>
        <v>10000</v>
      </c>
      <c r="CR29" s="35">
        <f t="shared" si="5"/>
        <v>120000</v>
      </c>
      <c r="CS29" s="35">
        <f t="shared" si="5"/>
        <v>60000</v>
      </c>
      <c r="CT29" s="35">
        <f t="shared" si="5"/>
        <v>163617</v>
      </c>
      <c r="CU29" s="35">
        <f t="shared" si="5"/>
        <v>489691</v>
      </c>
      <c r="CV29" s="35">
        <f t="shared" si="5"/>
        <v>30000</v>
      </c>
      <c r="CW29" s="35">
        <f t="shared" si="5"/>
        <v>60000</v>
      </c>
      <c r="CX29" s="35">
        <f>SUM(CX13:CX27)</f>
        <v>24000</v>
      </c>
      <c r="CY29" s="35">
        <f>SUM(CY13:CY27)</f>
        <v>20000</v>
      </c>
      <c r="CZ29" s="35">
        <f t="shared" si="5"/>
        <v>2163000</v>
      </c>
      <c r="DA29" s="35">
        <f t="shared" si="5"/>
        <v>163000</v>
      </c>
      <c r="DB29" s="35">
        <f t="shared" si="5"/>
        <v>16370</v>
      </c>
      <c r="DC29" s="35">
        <f>SUM(DC13:DC26)</f>
        <v>110000</v>
      </c>
      <c r="DD29" s="35">
        <f t="shared" si="5"/>
        <v>37711961</v>
      </c>
      <c r="DE29" s="35">
        <f>SUM(DE13:DE26)</f>
        <v>7863652</v>
      </c>
      <c r="DF29" s="35">
        <f>SUM(DF13:DF26)</f>
        <v>586870</v>
      </c>
      <c r="DG29" s="35">
        <f>SUM(DG13:DG26)</f>
        <v>1078271</v>
      </c>
      <c r="DH29" s="35">
        <f>SUM(DH13:DH26)</f>
        <v>2483761</v>
      </c>
      <c r="DI29" s="35">
        <f>SUM(DI13:DI28)</f>
        <v>5392694</v>
      </c>
      <c r="DJ29" s="35">
        <f>SUM(DJ13:DJ26)</f>
        <v>12900</v>
      </c>
      <c r="DK29" s="35">
        <f>SUM(DK13:DK27)</f>
        <v>18000</v>
      </c>
      <c r="DL29" s="35">
        <f>SUM(DL13:DL27)</f>
        <v>0</v>
      </c>
      <c r="DM29" s="35">
        <f>SUM(DM13:DM28)</f>
        <v>17436148</v>
      </c>
    </row>
    <row r="30" ht="21.75" customHeight="1">
      <c r="DD30" s="33"/>
    </row>
    <row r="31" spans="1:160" ht="120.75" customHeight="1">
      <c r="A31" s="36" t="s">
        <v>167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 t="s">
        <v>175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7"/>
      <c r="DF31" s="37"/>
      <c r="DG31" s="39" t="s">
        <v>167</v>
      </c>
      <c r="DH31" s="39"/>
      <c r="DI31" s="37"/>
      <c r="DJ31" s="37"/>
      <c r="DK31" s="39" t="s">
        <v>140</v>
      </c>
      <c r="DL31" s="39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</row>
    <row r="32" spans="1:159" ht="137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7"/>
      <c r="DF32" s="37"/>
      <c r="DG32" s="37"/>
      <c r="DH32" s="41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</row>
    <row r="33" spans="1:117" s="43" customFormat="1" ht="20.25" customHeight="1">
      <c r="A33" s="1"/>
      <c r="B33" s="42"/>
      <c r="C33" s="42"/>
      <c r="D33" s="4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33"/>
      <c r="DI33" s="1"/>
      <c r="DJ33" s="1"/>
      <c r="DK33" s="1"/>
      <c r="DL33" s="1"/>
      <c r="DM33" s="37"/>
    </row>
    <row r="34" spans="1:117" s="43" customFormat="1" ht="26.25" customHeight="1">
      <c r="A34" s="42"/>
      <c r="B34" s="1"/>
      <c r="C34" s="1"/>
      <c r="D34" s="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7"/>
      <c r="DE34" s="42"/>
      <c r="DF34" s="42"/>
      <c r="DG34" s="42"/>
      <c r="DH34" s="42"/>
      <c r="DI34" s="42"/>
      <c r="DJ34" s="42"/>
      <c r="DK34" s="42"/>
      <c r="DL34" s="42"/>
      <c r="DM34" s="44"/>
    </row>
    <row r="35" ht="44.25" customHeight="1">
      <c r="DM35" s="43"/>
    </row>
    <row r="38" spans="1:117" ht="27.75" customHeight="1">
      <c r="A38" s="37"/>
      <c r="DM38" s="45"/>
    </row>
    <row r="41" ht="26.25" customHeight="1"/>
    <row r="48" ht="45.75" customHeight="1"/>
  </sheetData>
  <mergeCells count="55">
    <mergeCell ref="AS2:AT2"/>
    <mergeCell ref="DL2:DM2"/>
    <mergeCell ref="A5:DM5"/>
    <mergeCell ref="A4:DM4"/>
    <mergeCell ref="K2:L2"/>
    <mergeCell ref="DK31:DL31"/>
    <mergeCell ref="A31:B31"/>
    <mergeCell ref="A6:B6"/>
    <mergeCell ref="J3:BL3"/>
    <mergeCell ref="A8:A12"/>
    <mergeCell ref="B8:B12"/>
    <mergeCell ref="C9:C10"/>
    <mergeCell ref="DG31:DH31"/>
    <mergeCell ref="E9:L9"/>
    <mergeCell ref="BG10:BM10"/>
    <mergeCell ref="DM8:DM12"/>
    <mergeCell ref="DE9:DE10"/>
    <mergeCell ref="DJ9:DL9"/>
    <mergeCell ref="DG8:DL8"/>
    <mergeCell ref="DG9:DI9"/>
    <mergeCell ref="DG10:DL10"/>
    <mergeCell ref="DE8:DF8"/>
    <mergeCell ref="AT32:DD32"/>
    <mergeCell ref="DD8:DD12"/>
    <mergeCell ref="AU8:AZ8"/>
    <mergeCell ref="AU9:AZ9"/>
    <mergeCell ref="AU10:AZ10"/>
    <mergeCell ref="BA8:BF8"/>
    <mergeCell ref="BA9:BF9"/>
    <mergeCell ref="BA10:BF10"/>
    <mergeCell ref="BG8:BM8"/>
    <mergeCell ref="BG9:BM9"/>
    <mergeCell ref="BN8:BT8"/>
    <mergeCell ref="BN9:BT9"/>
    <mergeCell ref="BN10:BT10"/>
    <mergeCell ref="BU8:CA8"/>
    <mergeCell ref="BU9:CA9"/>
    <mergeCell ref="BU10:CA10"/>
    <mergeCell ref="CX10:DC10"/>
    <mergeCell ref="CI8:CN8"/>
    <mergeCell ref="CI9:CN9"/>
    <mergeCell ref="CI10:CM10"/>
    <mergeCell ref="CO8:CW8"/>
    <mergeCell ref="CO9:CW9"/>
    <mergeCell ref="CO10:CW10"/>
    <mergeCell ref="AS31:DD31"/>
    <mergeCell ref="DD2:DE2"/>
    <mergeCell ref="CB8:CH8"/>
    <mergeCell ref="CB9:CH9"/>
    <mergeCell ref="CB10:CH10"/>
    <mergeCell ref="C8:AT8"/>
    <mergeCell ref="M9:AT9"/>
    <mergeCell ref="E10:AT10"/>
    <mergeCell ref="CX8:DC8"/>
    <mergeCell ref="CX9:DC9"/>
  </mergeCells>
  <printOptions/>
  <pageMargins left="1.2" right="0.41" top="0.64" bottom="0.73" header="0.5" footer="0.42"/>
  <pageSetup fitToHeight="1" fitToWidth="1" horizontalDpi="600" verticalDpi="600" orientation="portrait" paperSize="9" scale="70" r:id="rId1"/>
  <colBreaks count="1" manualBreakCount="1">
    <brk id="9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2020-12-21T09:03:57Z</cp:lastPrinted>
  <dcterms:created xsi:type="dcterms:W3CDTF">2020-08-18T05:52:36Z</dcterms:created>
  <dcterms:modified xsi:type="dcterms:W3CDTF">2020-12-24T10:38:58Z</dcterms:modified>
  <cp:category/>
  <cp:version/>
  <cp:contentType/>
  <cp:contentStatus/>
</cp:coreProperties>
</file>