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tabRatio="596" activeTab="0"/>
  </bookViews>
  <sheets>
    <sheet name="прогр" sheetId="1" r:id="rId1"/>
  </sheets>
  <definedNames>
    <definedName name="_xlnm.Print_Titles" localSheetId="0">'прогр'!$8:$9</definedName>
    <definedName name="_xlnm.Print_Area" localSheetId="0">'прогр'!$A$1:$J$49</definedName>
  </definedNames>
  <calcPr fullCalcOnLoad="1"/>
</workbook>
</file>

<file path=xl/sharedStrings.xml><?xml version="1.0" encoding="utf-8"?>
<sst xmlns="http://schemas.openxmlformats.org/spreadsheetml/2006/main" count="152" uniqueCount="133">
  <si>
    <t>Загальний фонд</t>
  </si>
  <si>
    <t>( грн. )</t>
  </si>
  <si>
    <t>Заступник голови районної ради</t>
  </si>
  <si>
    <t>Спеціальний фонд</t>
  </si>
  <si>
    <t xml:space="preserve">Райдержадміністрація </t>
  </si>
  <si>
    <t>1040</t>
  </si>
  <si>
    <t>1010</t>
  </si>
  <si>
    <t>Г.  Дубина</t>
  </si>
  <si>
    <t>0100000</t>
  </si>
  <si>
    <t xml:space="preserve">Районна  рада </t>
  </si>
  <si>
    <t>0110000</t>
  </si>
  <si>
    <r>
      <t xml:space="preserve">Районна  рада </t>
    </r>
  </si>
  <si>
    <t>Управління    соціального  захисту населення райдержадміністрації</t>
  </si>
  <si>
    <t>3160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</si>
  <si>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</si>
  <si>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</si>
  <si>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</si>
  <si>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08 1 316 0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</si>
  <si>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</si>
  <si>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0200000</t>
  </si>
  <si>
    <t>0210000</t>
  </si>
  <si>
    <t>0800000</t>
  </si>
  <si>
    <t>0810000</t>
  </si>
  <si>
    <t>Фінансове управління райдержадміністрації</t>
  </si>
  <si>
    <t>0180</t>
  </si>
  <si>
    <t>3719770</t>
  </si>
  <si>
    <t>9770</t>
  </si>
  <si>
    <t xml:space="preserve">Інші субвенції з місцевого бюджету </t>
  </si>
  <si>
    <t>0600000</t>
  </si>
  <si>
    <t>Відділ освіти райдержадміністрації</t>
  </si>
  <si>
    <t>0610000</t>
  </si>
  <si>
    <t>0617321</t>
  </si>
  <si>
    <t>0443</t>
  </si>
  <si>
    <t>Будівництво освітніх установ та закладів</t>
  </si>
  <si>
    <t>813242</t>
  </si>
  <si>
    <t>3242</t>
  </si>
  <si>
    <t>1090</t>
  </si>
  <si>
    <t>Інші заходи у сфері соціального захисту і соціального забезпечення</t>
  </si>
  <si>
    <t>В.ЄВТУШЕНКО</t>
  </si>
  <si>
    <t>0118830</t>
  </si>
  <si>
    <t>8830</t>
  </si>
  <si>
    <t>Довгострокові кредити індивідуальним забудовникам житла на селі  та їх повернення</t>
  </si>
  <si>
    <t>0118831</t>
  </si>
  <si>
    <t>8831</t>
  </si>
  <si>
    <t>1060</t>
  </si>
  <si>
    <t xml:space="preserve">Надання кредиту 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</si>
  <si>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</si>
  <si>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</si>
  <si>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0611162</t>
  </si>
  <si>
    <t>Інші програми та заходи у сфері освіти</t>
  </si>
  <si>
    <t>" Програма розвитку місцевого самоврядування у Дніпропетровській області на 2012-2021 роки"   від 28.10.2016 № 97-6/VII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</si>
  <si>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</si>
  <si>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</si>
  <si>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</si>
  <si>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</si>
  <si>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</si>
  <si>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</si>
  <si>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</si>
  <si>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</si>
  <si>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</si>
  <si>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"Регіональна програма розвитку житлового будівництва у Дніпропетровській області 
на 2015- 2020 роки "   
</t>
  </si>
  <si>
    <t xml:space="preserve"> рішення Дніпропетровської областної ради від  23.01. 2015 року   № 609-29/VI  
</t>
  </si>
  <si>
    <t xml:space="preserve"> рішення районної ради № 148-12/VI від 28.12. 2011року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</si>
  <si>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</si>
  <si>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</si>
  <si>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</si>
  <si>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</si>
  <si>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рішення районної ради Р № 54-4/VIІ   від 23. 03.  2016 року</t>
  </si>
  <si>
    <t xml:space="preserve"> "Про розвиток сімейної та гендерної політики у Нікопольському районі 2012-2021"  № 148-12/VI від 28.12. 2011року"</t>
  </si>
  <si>
    <t xml:space="preserve">"Програма створення матеріальних резервів для запобігання, ліквідації надзвичайних ситуацій техногенного і природного характеру у Нікопольському районі на період до 2020 року"    </t>
  </si>
  <si>
    <t>рішення районної ради Р № 17-2/VII  від 23.12. 2015 року</t>
  </si>
  <si>
    <t xml:space="preserve">Програма соціального захисту населення Нікопольського району на 2011-2020 роки  </t>
  </si>
  <si>
    <t xml:space="preserve">"Програма соціального захисту населення Нікопольського району на 2011-2020 роки " </t>
  </si>
  <si>
    <t xml:space="preserve">  рішення Дніпропетровської областної ради від  28.10.2016 № 97-6/VII</t>
  </si>
  <si>
    <t>рішення районної ради Р № 248-19/VII  від 23.03.2018 року"</t>
  </si>
  <si>
    <t xml:space="preserve">"Комплексна програма розвитку освіти Нікопольського рйону на 2018-2020 роки "    </t>
  </si>
  <si>
    <t xml:space="preserve">Програма соціально-економічного та культурного розвитку району  на 2019 рік       </t>
  </si>
  <si>
    <t>Багатопрофільна стаціонарна медична допомога населенню</t>
  </si>
  <si>
    <t>2010</t>
  </si>
  <si>
    <t>0212010</t>
  </si>
  <si>
    <t>0731</t>
  </si>
  <si>
    <t>рішення районної ради Р № 314-23/VII  від 13.12.2018 року"</t>
  </si>
  <si>
    <t>0219770</t>
  </si>
  <si>
    <t>0217350</t>
  </si>
  <si>
    <t>7350</t>
  </si>
  <si>
    <t>Розроблення схем планування та забудови територій (містобудівної документації)</t>
  </si>
  <si>
    <t xml:space="preserve">Програма
забезпечення санітарно-мікробіологічного та епідеміологічного благополуччя Нікопольського району на 2018-2019 роки
</t>
  </si>
  <si>
    <t>рішення районної ради Р № 283-21/VIІ   від 27. 07.  2018 року</t>
  </si>
  <si>
    <t>рішення районної ради Р № 227-16/VIІ   від 20. 12.  2017 року</t>
  </si>
  <si>
    <t>"Програма створення та веденнямістобудівного кадастру Нікопольського району на  2013-2022 роки"</t>
  </si>
  <si>
    <t>1000000</t>
  </si>
  <si>
    <t>Відділ культури, туризму, національностей та релігій райдержадміністрації</t>
  </si>
  <si>
    <t>1010000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</si>
  <si>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</si>
  <si>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"Програма підтримки розвитку позашкільної освіти у Нікопольському районі на 2019-2021 роки"  </t>
  </si>
  <si>
    <t>рішення районної ради Р № 327-25/VII  від 31.01. 2019 року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</si>
  <si>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</si>
  <si>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</si>
  <si>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</si>
  <si>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</si>
  <si>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" Програма фінансової підтримки комунального некомерційного підприемства "Нікопольський районний центр первинної медико-санітарної допомоги" на 2019-2023 роки</t>
  </si>
  <si>
    <t>рішення районної ради Р № 330-25/VII  від 31.01.2019 року</t>
  </si>
  <si>
    <t>0219800</t>
  </si>
  <si>
    <t>9800</t>
  </si>
  <si>
    <t>субвенцію з місцевого бюджету державному бюджету на виконання програм соціально-економічного розвитку регіонів</t>
  </si>
  <si>
    <t xml:space="preserve">рішення районної Р № 13-2/VIЇ  від 23.12.   2015 року  </t>
  </si>
  <si>
    <t xml:space="preserve">Програма "Відновлення зрошення у Нікопольському районі на 2013-2020 роки"   </t>
  </si>
  <si>
    <t>0217130</t>
  </si>
  <si>
    <t>7130</t>
  </si>
  <si>
    <t>0421</t>
  </si>
  <si>
    <t>Здійснення  заходів із землеустрою</t>
  </si>
  <si>
    <t xml:space="preserve">«Розвиток земельних відносин і охорона земель у Нікопольському районі на 2019-2026 роки»  </t>
  </si>
  <si>
    <t>рішення районної ради Р № 328-25/VII  від 31.01.2019 року"</t>
  </si>
  <si>
    <t>0213131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</si>
  <si>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</si>
  <si>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</si>
  <si>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Районна цільова  соціальна програма "Молодь Нікопольщини на 2012-2021 роки"</t>
  </si>
  <si>
    <t>рішення районної ради  № 150 - 12/VI  від 28.12. 2011 року</t>
  </si>
  <si>
    <t xml:space="preserve">до  розпорядження голови районної ради </t>
  </si>
  <si>
    <t>ЗМІНИ</t>
  </si>
  <si>
    <t xml:space="preserve"> до додатка 7 "Розподіл витрат районного бюджету на реалізацію місцевих/регіональних програм у 2019 році"</t>
  </si>
  <si>
    <t>"Програма забезпечення заходів з лікування хворих на цукровий діабет у Нікопольському районі на 2019-2021 роки"</t>
  </si>
  <si>
    <t>рішення районної ради Р № 343-26/VII  від 22.03.2019 року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</si>
  <si>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</si>
  <si>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</si>
  <si>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</si>
  <si>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Програма інформатизації оргранів виконавчої влади Нікопольського району  на 2017-2019 роки   </t>
  </si>
  <si>
    <t>рішення районної ради   Р № 10-2/VII  від 23.12..2015 рокуу</t>
  </si>
  <si>
    <t>027520</t>
  </si>
  <si>
    <t>7520</t>
  </si>
  <si>
    <t>0460</t>
  </si>
  <si>
    <t>Реалізація Національної програми інформатизації</t>
  </si>
  <si>
    <t>Додаток 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</si>
</sst>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.00_р_."/>
    <numFmt numFmtId="187" formatCode="#,##0.0"/>
    <numFmt numFmtId="188" formatCode="#,##0.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Fill="1" applyAlignment="1">
      <alignment/>
    </xf>
    <xf numFmtId="186" fontId="21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186" fontId="23" fillId="0" borderId="0" xfId="0" applyNumberFormat="1" applyFont="1" applyFill="1" applyBorder="1" applyAlignment="1">
      <alignment horizontal="center" wrapText="1"/>
    </xf>
    <xf numFmtId="186" fontId="21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horizontal="center" vertical="center" wrapText="1"/>
    </xf>
    <xf numFmtId="186" fontId="21" fillId="0" borderId="13" xfId="0" applyNumberFormat="1" applyFont="1" applyFill="1" applyBorder="1" applyAlignment="1">
      <alignment horizontal="center" vertical="center" wrapText="1"/>
    </xf>
    <xf numFmtId="186" fontId="22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/>
    </xf>
    <xf numFmtId="186" fontId="21" fillId="0" borderId="11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86" fontId="21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4" fontId="21" fillId="24" borderId="11" xfId="0" applyNumberFormat="1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86" fontId="21" fillId="24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186" fontId="21" fillId="0" borderId="11" xfId="0" applyNumberFormat="1" applyFont="1" applyFill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186" fontId="21" fillId="0" borderId="0" xfId="0" applyNumberFormat="1" applyFont="1" applyFill="1" applyBorder="1" applyAlignment="1">
      <alignment horizontal="right" vertical="center"/>
    </xf>
    <xf numFmtId="186" fontId="22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186" fontId="21" fillId="0" borderId="0" xfId="0" applyNumberFormat="1" applyFont="1" applyFill="1" applyBorder="1" applyAlignment="1">
      <alignment wrapText="1"/>
    </xf>
    <xf numFmtId="186" fontId="21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Alignment="1">
      <alignment/>
    </xf>
    <xf numFmtId="186" fontId="21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81" zoomScaleSheetLayoutView="81" zoomScalePageLayoutView="0" workbookViewId="0" topLeftCell="A1">
      <selection activeCell="A1" sqref="A1:IV16384"/>
    </sheetView>
  </sheetViews>
  <sheetFormatPr defaultColWidth="9.125" defaultRowHeight="12.75"/>
  <cols>
    <col min="1" max="1" width="17.625" style="1" customWidth="1"/>
    <col min="2" max="2" width="15.625" style="1" customWidth="1"/>
    <col min="3" max="3" width="15.25390625" style="1" customWidth="1"/>
    <col min="4" max="4" width="39.375" style="1" customWidth="1"/>
    <col min="5" max="5" width="35.375" style="1" customWidth="1"/>
    <col min="6" max="6" width="22.25390625" style="1" customWidth="1"/>
    <col min="7" max="7" width="20.75390625" style="1" customWidth="1"/>
    <col min="8" max="8" width="19.75390625" style="65" customWidth="1"/>
    <col min="9" max="9" width="19.125" style="65" customWidth="1"/>
    <col min="10" max="10" width="20.375" style="65" customWidth="1"/>
    <col min="11" max="11" width="0.2421875" style="4" hidden="1" customWidth="1"/>
    <col min="12" max="13" width="9.125" style="4" hidden="1" customWidth="1"/>
    <col min="14" max="14" width="1.75390625" style="4" customWidth="1"/>
    <col min="15" max="15" width="21.25390625" style="4" customWidth="1"/>
    <col min="16" max="16" width="11.625" style="4" bestFit="1" customWidth="1"/>
    <col min="17" max="17" width="10.375" style="4" bestFit="1" customWidth="1"/>
    <col min="18" max="16384" width="9.125" style="4" customWidth="1"/>
  </cols>
  <sheetData>
    <row r="1" spans="8:10" ht="10.5">
      <c r="H1" s="2"/>
      <c r="I1" s="3"/>
      <c r="J1" s="3"/>
    </row>
    <row r="2" spans="8:11" ht="32.25" customHeight="1">
      <c r="H2" s="5"/>
      <c r="I2" s="6" t="s">
        <v>132</v>
      </c>
      <c r="J2" s="6"/>
      <c r="K2" s="6"/>
    </row>
    <row r="3" spans="8:11" ht="49.5" customHeight="1">
      <c r="H3" s="2"/>
      <c r="I3" s="7" t="s">
        <v>118</v>
      </c>
      <c r="J3" s="7"/>
      <c r="K3" s="5"/>
    </row>
    <row r="4" spans="1:10" ht="19.5" customHeight="1">
      <c r="A4" s="8" t="s">
        <v>119</v>
      </c>
      <c r="B4" s="8"/>
      <c r="C4" s="8"/>
      <c r="D4" s="8"/>
      <c r="E4" s="8"/>
      <c r="F4" s="8"/>
      <c r="G4" s="8"/>
      <c r="H4" s="8"/>
      <c r="I4" s="8"/>
      <c r="J4" s="8"/>
    </row>
    <row r="5" spans="1:10" ht="42" customHeight="1" hidden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10" customFormat="1" ht="42" customHeight="1">
      <c r="A6" s="9" t="s">
        <v>120</v>
      </c>
      <c r="B6" s="9"/>
      <c r="C6" s="9"/>
      <c r="D6" s="9"/>
      <c r="E6" s="9"/>
      <c r="F6" s="9"/>
      <c r="G6" s="9"/>
      <c r="H6" s="9"/>
      <c r="I6" s="9"/>
      <c r="J6" s="9"/>
    </row>
    <row r="7" spans="1:10" s="10" customFormat="1" ht="18" customHeight="1">
      <c r="A7" s="11"/>
      <c r="B7" s="11"/>
      <c r="C7" s="11"/>
      <c r="D7" s="11"/>
      <c r="E7" s="12"/>
      <c r="F7" s="12"/>
      <c r="G7" s="12"/>
      <c r="H7" s="13"/>
      <c r="I7" s="14"/>
      <c r="J7" s="14" t="s">
        <v>1</v>
      </c>
    </row>
    <row r="8" spans="1:11" s="18" customFormat="1" ht="40.5" customHeight="1">
      <c r="A8" s="15" t="s">
        <v>51</v>
      </c>
      <c r="B8" s="15" t="s">
        <v>52</v>
      </c>
      <c r="C8" s="15" t="s">
        <v>53</v>
      </c>
      <c r="D8" s="15" t="s">
        <v>54</v>
      </c>
      <c r="E8" s="15" t="s">
        <v>55</v>
      </c>
      <c r="F8" s="15" t="s">
        <v>56</v>
      </c>
      <c r="G8" s="15" t="s">
        <v>57</v>
      </c>
      <c r="H8" s="16" t="s">
        <v>0</v>
      </c>
      <c r="I8" s="16" t="s">
        <v>3</v>
      </c>
      <c r="J8" s="16"/>
      <c r="K8" s="17"/>
    </row>
    <row r="9" spans="1:11" s="18" customFormat="1" ht="115.5" customHeight="1">
      <c r="A9" s="19"/>
      <c r="B9" s="19"/>
      <c r="C9" s="19"/>
      <c r="D9" s="19"/>
      <c r="E9" s="19"/>
      <c r="F9" s="19"/>
      <c r="G9" s="19"/>
      <c r="H9" s="16"/>
      <c r="I9" s="20" t="s">
        <v>58</v>
      </c>
      <c r="J9" s="20" t="s">
        <v>59</v>
      </c>
      <c r="K9" s="17"/>
    </row>
    <row r="10" spans="1:11" s="18" customFormat="1" ht="21.7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2">
        <v>8</v>
      </c>
      <c r="I10" s="22">
        <v>9</v>
      </c>
      <c r="J10" s="22">
        <v>10</v>
      </c>
      <c r="K10" s="23"/>
    </row>
    <row r="11" spans="1:11" s="18" customFormat="1" ht="54" customHeight="1" hidden="1">
      <c r="A11" s="24" t="s">
        <v>8</v>
      </c>
      <c r="B11" s="25"/>
      <c r="C11" s="25"/>
      <c r="D11" s="26" t="s">
        <v>9</v>
      </c>
      <c r="E11" s="21"/>
      <c r="F11" s="21"/>
      <c r="G11" s="27">
        <f>H11+I11</f>
        <v>6200</v>
      </c>
      <c r="H11" s="21"/>
      <c r="I11" s="28">
        <f>I12</f>
        <v>6200</v>
      </c>
      <c r="J11" s="29">
        <f>J12</f>
        <v>0</v>
      </c>
      <c r="K11" s="23"/>
    </row>
    <row r="12" spans="1:15" s="18" customFormat="1" ht="33" customHeight="1" hidden="1">
      <c r="A12" s="24" t="s">
        <v>10</v>
      </c>
      <c r="B12" s="25"/>
      <c r="C12" s="25"/>
      <c r="D12" s="26" t="s">
        <v>11</v>
      </c>
      <c r="E12" s="30"/>
      <c r="F12" s="30"/>
      <c r="G12" s="27">
        <f>H12+I12</f>
        <v>6200</v>
      </c>
      <c r="H12" s="31"/>
      <c r="I12" s="31">
        <f>I14</f>
        <v>6200</v>
      </c>
      <c r="J12" s="29">
        <f>SUM(J14)</f>
        <v>0</v>
      </c>
      <c r="K12" s="23"/>
      <c r="O12" s="32"/>
    </row>
    <row r="13" spans="1:15" s="18" customFormat="1" ht="63.75" customHeight="1" hidden="1">
      <c r="A13" s="24" t="s">
        <v>39</v>
      </c>
      <c r="B13" s="33" t="s">
        <v>40</v>
      </c>
      <c r="C13" s="25"/>
      <c r="D13" s="34" t="s">
        <v>41</v>
      </c>
      <c r="E13" s="30"/>
      <c r="F13" s="30"/>
      <c r="G13" s="30"/>
      <c r="H13" s="31"/>
      <c r="I13" s="31"/>
      <c r="J13" s="29"/>
      <c r="K13" s="23"/>
      <c r="O13" s="32"/>
    </row>
    <row r="14" spans="1:11" s="18" customFormat="1" ht="124.5" customHeight="1" hidden="1">
      <c r="A14" s="33" t="s">
        <v>42</v>
      </c>
      <c r="B14" s="33" t="s">
        <v>43</v>
      </c>
      <c r="C14" s="33" t="s">
        <v>44</v>
      </c>
      <c r="D14" s="34" t="s">
        <v>45</v>
      </c>
      <c r="E14" s="34" t="s">
        <v>60</v>
      </c>
      <c r="F14" s="34" t="s">
        <v>61</v>
      </c>
      <c r="G14" s="27">
        <f>H14+I14</f>
        <v>6200</v>
      </c>
      <c r="H14" s="31"/>
      <c r="I14" s="35">
        <v>6200</v>
      </c>
      <c r="J14" s="35"/>
      <c r="K14" s="23"/>
    </row>
    <row r="15" spans="1:11" s="18" customFormat="1" ht="54" customHeight="1">
      <c r="A15" s="36" t="s">
        <v>19</v>
      </c>
      <c r="B15" s="36"/>
      <c r="C15" s="36"/>
      <c r="D15" s="37" t="s">
        <v>4</v>
      </c>
      <c r="E15" s="34"/>
      <c r="F15" s="34"/>
      <c r="G15" s="38">
        <f>G16</f>
        <v>11213720</v>
      </c>
      <c r="H15" s="38">
        <f>H16</f>
        <v>3212750</v>
      </c>
      <c r="I15" s="38">
        <f>I16</f>
        <v>8010970</v>
      </c>
      <c r="J15" s="38">
        <f>J16</f>
        <v>3545800</v>
      </c>
      <c r="K15" s="23"/>
    </row>
    <row r="16" spans="1:11" s="18" customFormat="1" ht="37.5" customHeight="1">
      <c r="A16" s="39" t="s">
        <v>20</v>
      </c>
      <c r="B16" s="36"/>
      <c r="C16" s="36"/>
      <c r="D16" s="37" t="s">
        <v>4</v>
      </c>
      <c r="E16" s="22"/>
      <c r="F16" s="22"/>
      <c r="G16" s="38">
        <f>G21+G24+G34+G35+G25+G26+G20+G28+G27+G22+G23</f>
        <v>11213720</v>
      </c>
      <c r="H16" s="38">
        <f>H21+H24+H34+H35+H25+H26+H20+H28+H27+H22+H23</f>
        <v>3212750</v>
      </c>
      <c r="I16" s="38">
        <f>I21+I24+I34+I35+I25+I26+I20+I28+I27+I22+I23</f>
        <v>8010970</v>
      </c>
      <c r="J16" s="38">
        <f>J21+J24+J34+J35+J25+J26+J20+J28+J27+J22+J23</f>
        <v>3545800</v>
      </c>
      <c r="K16" s="23"/>
    </row>
    <row r="17" spans="1:11" s="18" customFormat="1" ht="97.5" customHeight="1" hidden="1">
      <c r="A17" s="33" t="s">
        <v>79</v>
      </c>
      <c r="B17" s="33" t="s">
        <v>78</v>
      </c>
      <c r="C17" s="33" t="s">
        <v>80</v>
      </c>
      <c r="D17" s="40" t="s">
        <v>77</v>
      </c>
      <c r="E17" s="34" t="s">
        <v>121</v>
      </c>
      <c r="F17" s="41" t="s">
        <v>122</v>
      </c>
      <c r="G17" s="42">
        <f aca="true" t="shared" si="0" ref="G17:G28">H17+I17</f>
        <v>758170.84</v>
      </c>
      <c r="H17" s="31">
        <f>427933+95537.84+179000+55700</f>
        <v>758170.84</v>
      </c>
      <c r="I17" s="35"/>
      <c r="J17" s="29"/>
      <c r="K17" s="23"/>
    </row>
    <row r="18" spans="1:11" s="46" customFormat="1" ht="33" customHeight="1" hidden="1">
      <c r="A18" s="43"/>
      <c r="B18" s="33"/>
      <c r="C18" s="34"/>
      <c r="D18" s="34"/>
      <c r="E18" s="34"/>
      <c r="F18" s="34"/>
      <c r="G18" s="44">
        <f t="shared" si="0"/>
        <v>0</v>
      </c>
      <c r="H18" s="31"/>
      <c r="I18" s="34"/>
      <c r="J18" s="35"/>
      <c r="K18" s="45"/>
    </row>
    <row r="19" spans="1:11" s="46" customFormat="1" ht="47.25" customHeight="1" hidden="1">
      <c r="A19" s="43"/>
      <c r="B19" s="33"/>
      <c r="C19" s="34"/>
      <c r="D19" s="34"/>
      <c r="E19" s="34"/>
      <c r="F19" s="34"/>
      <c r="G19" s="44"/>
      <c r="H19" s="31"/>
      <c r="I19" s="34"/>
      <c r="J19" s="35"/>
      <c r="K19" s="45"/>
    </row>
    <row r="20" spans="1:11" s="46" customFormat="1" ht="149.25" customHeight="1">
      <c r="A20" s="33" t="s">
        <v>96</v>
      </c>
      <c r="B20" s="33" t="s">
        <v>97</v>
      </c>
      <c r="C20" s="33" t="s">
        <v>98</v>
      </c>
      <c r="D20" s="41" t="s">
        <v>99</v>
      </c>
      <c r="E20" s="34" t="s">
        <v>100</v>
      </c>
      <c r="F20" s="41" t="s">
        <v>101</v>
      </c>
      <c r="G20" s="44">
        <f>H20+I20</f>
        <v>6397900</v>
      </c>
      <c r="H20" s="31">
        <f>2825600+10000+3000+23500</f>
        <v>2862100</v>
      </c>
      <c r="I20" s="31">
        <f>2318800+7000+1089000+121000</f>
        <v>3535800</v>
      </c>
      <c r="J20" s="31">
        <f>I20</f>
        <v>3535800</v>
      </c>
      <c r="K20" s="45"/>
    </row>
    <row r="21" spans="1:11" s="18" customFormat="1" ht="0.75" customHeight="1">
      <c r="A21" s="33" t="s">
        <v>14</v>
      </c>
      <c r="B21" s="33" t="s">
        <v>15</v>
      </c>
      <c r="C21" s="33" t="s">
        <v>5</v>
      </c>
      <c r="D21" s="41" t="s">
        <v>16</v>
      </c>
      <c r="E21" s="20" t="s">
        <v>68</v>
      </c>
      <c r="F21" s="20" t="s">
        <v>62</v>
      </c>
      <c r="G21" s="44">
        <f>H21</f>
        <v>45950</v>
      </c>
      <c r="H21" s="31">
        <v>45950</v>
      </c>
      <c r="I21" s="35"/>
      <c r="J21" s="35"/>
      <c r="K21" s="23"/>
    </row>
    <row r="22" spans="1:11" s="18" customFormat="1" ht="96" customHeight="1" hidden="1">
      <c r="A22" s="33" t="s">
        <v>113</v>
      </c>
      <c r="B22" s="33" t="s">
        <v>114</v>
      </c>
      <c r="C22" s="33" t="s">
        <v>5</v>
      </c>
      <c r="D22" s="41" t="s">
        <v>115</v>
      </c>
      <c r="E22" s="20" t="s">
        <v>116</v>
      </c>
      <c r="F22" s="44" t="s">
        <v>117</v>
      </c>
      <c r="G22" s="44">
        <f>H22</f>
        <v>8000</v>
      </c>
      <c r="H22" s="31">
        <f>3000+5000</f>
        <v>8000</v>
      </c>
      <c r="I22" s="35"/>
      <c r="J22" s="35"/>
      <c r="K22" s="23"/>
    </row>
    <row r="23" spans="1:11" s="18" customFormat="1" ht="96" customHeight="1" hidden="1">
      <c r="A23" s="41" t="s">
        <v>128</v>
      </c>
      <c r="B23" s="41" t="s">
        <v>129</v>
      </c>
      <c r="C23" s="41" t="s">
        <v>130</v>
      </c>
      <c r="D23" s="41" t="s">
        <v>131</v>
      </c>
      <c r="E23" s="20" t="s">
        <v>126</v>
      </c>
      <c r="F23" s="44" t="s">
        <v>127</v>
      </c>
      <c r="G23" s="44">
        <f>H23</f>
        <v>0</v>
      </c>
      <c r="H23" s="31"/>
      <c r="I23" s="35">
        <f>J23</f>
        <v>10000</v>
      </c>
      <c r="J23" s="35">
        <v>10000</v>
      </c>
      <c r="K23" s="23"/>
    </row>
    <row r="24" spans="1:11" s="18" customFormat="1" ht="132" customHeight="1" hidden="1">
      <c r="A24" s="33" t="s">
        <v>63</v>
      </c>
      <c r="B24" s="33" t="s">
        <v>64</v>
      </c>
      <c r="C24" s="33" t="s">
        <v>65</v>
      </c>
      <c r="D24" s="34" t="s">
        <v>66</v>
      </c>
      <c r="E24" s="34" t="s">
        <v>69</v>
      </c>
      <c r="F24" s="34" t="s">
        <v>67</v>
      </c>
      <c r="G24" s="44">
        <f t="shared" si="0"/>
        <v>36400</v>
      </c>
      <c r="H24" s="31">
        <f>20000+16400</f>
        <v>36400</v>
      </c>
      <c r="I24" s="35"/>
      <c r="J24" s="35"/>
      <c r="K24" s="23"/>
    </row>
    <row r="25" spans="1:11" s="18" customFormat="1" ht="106.5" customHeight="1" hidden="1">
      <c r="A25" s="33" t="s">
        <v>83</v>
      </c>
      <c r="B25" s="33" t="s">
        <v>84</v>
      </c>
      <c r="C25" s="33" t="s">
        <v>32</v>
      </c>
      <c r="D25" s="34" t="s">
        <v>85</v>
      </c>
      <c r="E25" s="34" t="s">
        <v>89</v>
      </c>
      <c r="F25" s="34" t="s">
        <v>88</v>
      </c>
      <c r="G25" s="44">
        <f t="shared" si="0"/>
        <v>20300</v>
      </c>
      <c r="H25" s="31">
        <f>10330+5840+4130</f>
        <v>20300</v>
      </c>
      <c r="I25" s="35"/>
      <c r="J25" s="35"/>
      <c r="K25" s="23"/>
    </row>
    <row r="26" spans="1:11" s="18" customFormat="1" ht="123" customHeight="1" hidden="1">
      <c r="A26" s="33" t="s">
        <v>82</v>
      </c>
      <c r="B26" s="33" t="s">
        <v>26</v>
      </c>
      <c r="C26" s="33" t="s">
        <v>24</v>
      </c>
      <c r="D26" s="34" t="s">
        <v>27</v>
      </c>
      <c r="E26" s="34" t="s">
        <v>86</v>
      </c>
      <c r="F26" s="34" t="s">
        <v>87</v>
      </c>
      <c r="G26" s="44">
        <f t="shared" si="0"/>
        <v>13000</v>
      </c>
      <c r="H26" s="31">
        <f>30000-20000+3000</f>
        <v>13000</v>
      </c>
      <c r="I26" s="35"/>
      <c r="J26" s="35"/>
      <c r="K26" s="23"/>
    </row>
    <row r="27" spans="1:11" s="18" customFormat="1" ht="93.75" customHeight="1" hidden="1">
      <c r="A27" s="33" t="s">
        <v>107</v>
      </c>
      <c r="B27" s="33" t="s">
        <v>108</v>
      </c>
      <c r="C27" s="33" t="s">
        <v>109</v>
      </c>
      <c r="D27" s="34" t="s">
        <v>110</v>
      </c>
      <c r="E27" s="34" t="s">
        <v>111</v>
      </c>
      <c r="F27" s="34" t="s">
        <v>112</v>
      </c>
      <c r="G27" s="44">
        <f t="shared" si="0"/>
        <v>4305170</v>
      </c>
      <c r="H27" s="31"/>
      <c r="I27" s="35">
        <v>4305170</v>
      </c>
      <c r="J27" s="35"/>
      <c r="K27" s="23"/>
    </row>
    <row r="28" spans="1:11" s="18" customFormat="1" ht="99" customHeight="1" hidden="1">
      <c r="A28" s="33" t="s">
        <v>102</v>
      </c>
      <c r="B28" s="33" t="s">
        <v>103</v>
      </c>
      <c r="C28" s="33" t="s">
        <v>24</v>
      </c>
      <c r="D28" s="34" t="s">
        <v>104</v>
      </c>
      <c r="E28" s="34" t="s">
        <v>106</v>
      </c>
      <c r="F28" s="34" t="s">
        <v>105</v>
      </c>
      <c r="G28" s="44">
        <f t="shared" si="0"/>
        <v>160000</v>
      </c>
      <c r="H28" s="31"/>
      <c r="I28" s="35">
        <v>160000</v>
      </c>
      <c r="J28" s="35"/>
      <c r="K28" s="23"/>
    </row>
    <row r="29" spans="1:11" s="18" customFormat="1" ht="48.75" customHeight="1" hidden="1">
      <c r="A29" s="36" t="s">
        <v>28</v>
      </c>
      <c r="B29" s="33"/>
      <c r="C29" s="37"/>
      <c r="D29" s="37" t="s">
        <v>29</v>
      </c>
      <c r="E29" s="34"/>
      <c r="F29" s="34"/>
      <c r="G29" s="44">
        <f aca="true" t="shared" si="1" ref="G29:G34">H29+I29</f>
        <v>1738321</v>
      </c>
      <c r="H29" s="44">
        <f>H30</f>
        <v>1662358</v>
      </c>
      <c r="I29" s="44">
        <f>I30</f>
        <v>75963</v>
      </c>
      <c r="J29" s="44">
        <f>J30</f>
        <v>75963</v>
      </c>
      <c r="K29" s="23"/>
    </row>
    <row r="30" spans="1:11" s="18" customFormat="1" ht="45" customHeight="1" hidden="1">
      <c r="A30" s="36" t="s">
        <v>30</v>
      </c>
      <c r="B30" s="33"/>
      <c r="C30" s="37"/>
      <c r="D30" s="37" t="s">
        <v>29</v>
      </c>
      <c r="E30" s="34"/>
      <c r="F30" s="34"/>
      <c r="G30" s="44">
        <f t="shared" si="1"/>
        <v>1738321</v>
      </c>
      <c r="H30" s="44">
        <f>H31+H32+H33+H34</f>
        <v>1662358</v>
      </c>
      <c r="I30" s="44">
        <f>I31+I32+I33+I34</f>
        <v>75963</v>
      </c>
      <c r="J30" s="44">
        <f>J31+J32+J33+J34</f>
        <v>75963</v>
      </c>
      <c r="K30" s="23"/>
    </row>
    <row r="31" spans="1:11" s="18" customFormat="1" ht="144.75" customHeight="1" hidden="1">
      <c r="A31" s="33" t="s">
        <v>46</v>
      </c>
      <c r="B31" s="33">
        <v>1020</v>
      </c>
      <c r="C31" s="34">
        <v>921</v>
      </c>
      <c r="D31" s="34" t="s">
        <v>47</v>
      </c>
      <c r="E31" s="34" t="s">
        <v>75</v>
      </c>
      <c r="F31" s="34" t="s">
        <v>74</v>
      </c>
      <c r="G31" s="44">
        <f t="shared" si="1"/>
        <v>1407348</v>
      </c>
      <c r="H31" s="47">
        <v>1407348</v>
      </c>
      <c r="I31" s="35"/>
      <c r="J31" s="35"/>
      <c r="K31" s="23"/>
    </row>
    <row r="32" spans="1:11" s="18" customFormat="1" ht="108" customHeight="1" hidden="1">
      <c r="A32" s="33" t="s">
        <v>48</v>
      </c>
      <c r="B32" s="33">
        <v>1162</v>
      </c>
      <c r="C32" s="34">
        <v>990</v>
      </c>
      <c r="D32" s="34" t="s">
        <v>49</v>
      </c>
      <c r="E32" s="34" t="s">
        <v>75</v>
      </c>
      <c r="F32" s="34" t="s">
        <v>74</v>
      </c>
      <c r="G32" s="44">
        <f t="shared" si="1"/>
        <v>28010</v>
      </c>
      <c r="H32" s="31">
        <v>28010</v>
      </c>
      <c r="I32" s="35"/>
      <c r="J32" s="35"/>
      <c r="K32" s="23"/>
    </row>
    <row r="33" spans="1:11" s="18" customFormat="1" ht="115.5" customHeight="1" hidden="1">
      <c r="A33" s="33" t="s">
        <v>31</v>
      </c>
      <c r="B33" s="33">
        <v>7321</v>
      </c>
      <c r="C33" s="33" t="s">
        <v>32</v>
      </c>
      <c r="D33" s="34" t="s">
        <v>33</v>
      </c>
      <c r="E33" s="34" t="s">
        <v>76</v>
      </c>
      <c r="F33" s="41" t="s">
        <v>81</v>
      </c>
      <c r="G33" s="44">
        <f t="shared" si="1"/>
        <v>75963</v>
      </c>
      <c r="H33" s="31"/>
      <c r="I33" s="35">
        <f>J33</f>
        <v>75963</v>
      </c>
      <c r="J33" s="35">
        <v>75963</v>
      </c>
      <c r="K33" s="23"/>
    </row>
    <row r="34" spans="1:11" s="18" customFormat="1" ht="137.25" customHeight="1" hidden="1">
      <c r="A34" s="33" t="s">
        <v>123</v>
      </c>
      <c r="B34" s="33" t="s">
        <v>124</v>
      </c>
      <c r="C34" s="33" t="s">
        <v>5</v>
      </c>
      <c r="D34" s="34" t="s">
        <v>125</v>
      </c>
      <c r="E34" s="34" t="s">
        <v>75</v>
      </c>
      <c r="F34" s="34" t="s">
        <v>74</v>
      </c>
      <c r="G34" s="44">
        <f t="shared" si="1"/>
        <v>227000</v>
      </c>
      <c r="H34" s="31">
        <f>189000+38000</f>
        <v>227000</v>
      </c>
      <c r="I34" s="35"/>
      <c r="J34" s="35"/>
      <c r="K34" s="23"/>
    </row>
    <row r="35" spans="1:11" s="18" customFormat="1" ht="120.75" customHeight="1" hidden="1">
      <c r="A35" s="33"/>
      <c r="B35" s="33"/>
      <c r="C35" s="33"/>
      <c r="D35" s="34"/>
      <c r="E35" s="34"/>
      <c r="F35" s="34"/>
      <c r="G35" s="44"/>
      <c r="H35" s="31"/>
      <c r="I35" s="35"/>
      <c r="J35" s="35"/>
      <c r="K35" s="23"/>
    </row>
    <row r="36" spans="1:10" s="18" customFormat="1" ht="65.25" customHeight="1">
      <c r="A36" s="36" t="s">
        <v>21</v>
      </c>
      <c r="B36" s="33"/>
      <c r="C36" s="36"/>
      <c r="D36" s="37" t="s">
        <v>12</v>
      </c>
      <c r="E36" s="20"/>
      <c r="F36" s="20"/>
      <c r="G36" s="44">
        <f>G37</f>
        <v>243181</v>
      </c>
      <c r="H36" s="44">
        <f>H37</f>
        <v>243181</v>
      </c>
      <c r="I36" s="44">
        <f>I37</f>
        <v>0</v>
      </c>
      <c r="J36" s="44">
        <f>J37</f>
        <v>0</v>
      </c>
    </row>
    <row r="37" spans="1:10" s="18" customFormat="1" ht="60.75" customHeight="1">
      <c r="A37" s="36" t="s">
        <v>22</v>
      </c>
      <c r="B37" s="33"/>
      <c r="C37" s="36"/>
      <c r="D37" s="37" t="s">
        <v>12</v>
      </c>
      <c r="E37" s="48"/>
      <c r="F37" s="48"/>
      <c r="G37" s="44">
        <f>G38+G39</f>
        <v>243181</v>
      </c>
      <c r="H37" s="44">
        <f>H38+H39</f>
        <v>243181</v>
      </c>
      <c r="I37" s="44">
        <f>I38+I39</f>
        <v>0</v>
      </c>
      <c r="J37" s="44">
        <f>J38+J39</f>
        <v>0</v>
      </c>
    </row>
    <row r="38" spans="1:10" s="18" customFormat="1" ht="104.25" customHeight="1">
      <c r="A38" s="33" t="s">
        <v>34</v>
      </c>
      <c r="B38" s="33" t="s">
        <v>35</v>
      </c>
      <c r="C38" s="33" t="s">
        <v>36</v>
      </c>
      <c r="D38" s="34" t="s">
        <v>37</v>
      </c>
      <c r="E38" s="44" t="s">
        <v>71</v>
      </c>
      <c r="F38" s="44" t="s">
        <v>70</v>
      </c>
      <c r="G38" s="44">
        <f>H38+I38</f>
        <v>208500</v>
      </c>
      <c r="H38" s="44">
        <f>31000+22500+37000+21000+32000+50000+15000</f>
        <v>208500</v>
      </c>
      <c r="I38" s="49"/>
      <c r="J38" s="35"/>
    </row>
    <row r="39" spans="1:10" s="18" customFormat="1" ht="165.75" customHeight="1" hidden="1">
      <c r="A39" s="33" t="s">
        <v>17</v>
      </c>
      <c r="B39" s="33" t="s">
        <v>13</v>
      </c>
      <c r="C39" s="33" t="s">
        <v>6</v>
      </c>
      <c r="D39" s="34" t="s">
        <v>18</v>
      </c>
      <c r="E39" s="20" t="s">
        <v>72</v>
      </c>
      <c r="F39" s="20" t="s">
        <v>70</v>
      </c>
      <c r="G39" s="44">
        <f>H39+I39</f>
        <v>34681</v>
      </c>
      <c r="H39" s="35">
        <f>13815+20866</f>
        <v>34681</v>
      </c>
      <c r="I39" s="49"/>
      <c r="J39" s="35"/>
    </row>
    <row r="40" spans="1:10" s="18" customFormat="1" ht="69" customHeight="1" hidden="1">
      <c r="A40" s="37" t="s">
        <v>90</v>
      </c>
      <c r="B40" s="37"/>
      <c r="C40" s="37"/>
      <c r="D40" s="37" t="s">
        <v>91</v>
      </c>
      <c r="E40" s="37"/>
      <c r="F40" s="37"/>
      <c r="G40" s="44">
        <f aca="true" t="shared" si="2" ref="G40:J41">G41</f>
        <v>1220856</v>
      </c>
      <c r="H40" s="44">
        <f t="shared" si="2"/>
        <v>1220856</v>
      </c>
      <c r="I40" s="44">
        <f t="shared" si="2"/>
        <v>0</v>
      </c>
      <c r="J40" s="44">
        <f t="shared" si="2"/>
        <v>0</v>
      </c>
    </row>
    <row r="41" spans="1:10" s="18" customFormat="1" ht="65.25" customHeight="1" hidden="1">
      <c r="A41" s="37" t="s">
        <v>92</v>
      </c>
      <c r="B41" s="37"/>
      <c r="C41" s="37"/>
      <c r="D41" s="37" t="s">
        <v>91</v>
      </c>
      <c r="E41" s="37"/>
      <c r="F41" s="37"/>
      <c r="G41" s="44">
        <f t="shared" si="2"/>
        <v>1220856</v>
      </c>
      <c r="H41" s="44">
        <f t="shared" si="2"/>
        <v>1220856</v>
      </c>
      <c r="I41" s="44">
        <f t="shared" si="2"/>
        <v>0</v>
      </c>
      <c r="J41" s="44">
        <f t="shared" si="2"/>
        <v>0</v>
      </c>
    </row>
    <row r="42" spans="1:10" s="18" customFormat="1" ht="101.25" customHeight="1" hidden="1">
      <c r="A42" s="33">
        <v>1019710</v>
      </c>
      <c r="B42" s="33">
        <v>9710</v>
      </c>
      <c r="C42" s="33" t="s">
        <v>24</v>
      </c>
      <c r="D42" s="34" t="s">
        <v>93</v>
      </c>
      <c r="E42" s="20" t="s">
        <v>94</v>
      </c>
      <c r="F42" s="20" t="s">
        <v>95</v>
      </c>
      <c r="G42" s="44">
        <f>H42</f>
        <v>1220856</v>
      </c>
      <c r="H42" s="44">
        <f>533158+687698</f>
        <v>1220856</v>
      </c>
      <c r="I42" s="44"/>
      <c r="J42" s="44"/>
    </row>
    <row r="43" spans="1:10" s="18" customFormat="1" ht="45.75" customHeight="1">
      <c r="A43" s="36">
        <v>3700000</v>
      </c>
      <c r="B43" s="33"/>
      <c r="C43" s="37"/>
      <c r="D43" s="37" t="s">
        <v>23</v>
      </c>
      <c r="E43" s="20"/>
      <c r="F43" s="20"/>
      <c r="G43" s="44">
        <f>G44</f>
        <v>211500</v>
      </c>
      <c r="H43" s="44">
        <f aca="true" t="shared" si="3" ref="H43:J44">H44</f>
        <v>211500</v>
      </c>
      <c r="I43" s="44">
        <f t="shared" si="3"/>
        <v>0</v>
      </c>
      <c r="J43" s="44">
        <f t="shared" si="3"/>
        <v>0</v>
      </c>
    </row>
    <row r="44" spans="1:10" s="18" customFormat="1" ht="39.75" customHeight="1">
      <c r="A44" s="36">
        <v>3710000</v>
      </c>
      <c r="B44" s="33"/>
      <c r="C44" s="37"/>
      <c r="D44" s="37" t="s">
        <v>23</v>
      </c>
      <c r="E44" s="20"/>
      <c r="F44" s="20"/>
      <c r="G44" s="44">
        <f>G45</f>
        <v>211500</v>
      </c>
      <c r="H44" s="44">
        <f t="shared" si="3"/>
        <v>211500</v>
      </c>
      <c r="I44" s="44">
        <f t="shared" si="3"/>
        <v>0</v>
      </c>
      <c r="J44" s="44">
        <f t="shared" si="3"/>
        <v>0</v>
      </c>
    </row>
    <row r="45" spans="1:10" s="18" customFormat="1" ht="143.25" customHeight="1">
      <c r="A45" s="33" t="s">
        <v>25</v>
      </c>
      <c r="B45" s="33" t="s">
        <v>26</v>
      </c>
      <c r="C45" s="33" t="s">
        <v>24</v>
      </c>
      <c r="D45" s="34" t="s">
        <v>27</v>
      </c>
      <c r="E45" s="20" t="s">
        <v>50</v>
      </c>
      <c r="F45" s="20" t="s">
        <v>73</v>
      </c>
      <c r="G45" s="44">
        <f>H45</f>
        <v>211500</v>
      </c>
      <c r="H45" s="35">
        <f>850000-40000-20000-31000-150000-22500-120000-126000-37000+26900-21900-32000-50000-15000</f>
        <v>211500</v>
      </c>
      <c r="I45" s="49"/>
      <c r="J45" s="35"/>
    </row>
    <row r="46" spans="1:14" s="51" customFormat="1" ht="33.75" customHeight="1">
      <c r="A46" s="48"/>
      <c r="B46" s="48"/>
      <c r="C46" s="48"/>
      <c r="D46" s="48" t="s">
        <v>57</v>
      </c>
      <c r="E46" s="48"/>
      <c r="F46" s="48"/>
      <c r="G46" s="44">
        <f>G12+G16+G30+G44+G360+G40</f>
        <v>14390597</v>
      </c>
      <c r="H46" s="44">
        <f>H12+H16+H30+H44+H360+H40</f>
        <v>6307464</v>
      </c>
      <c r="I46" s="44">
        <f>I12+I16+I30+I44+I360+I40</f>
        <v>8093133</v>
      </c>
      <c r="J46" s="44">
        <f>J12+J16+J30+J44+J360+J40</f>
        <v>3621763</v>
      </c>
      <c r="K46" s="50" t="e">
        <f>#REF!+#REF!+#REF!+#REF!+#REF!+#REF!+#REF!+#REF!+#REF!+#REF!+#REF!+#REF!+#REF!+#REF!+#REF!+#REF!+#REF!+#REF!+#REF!+#REF!+#REF!+#REF!+#REF!+#REF!+#REF!+#REF!+#REF!</f>
        <v>#REF!</v>
      </c>
      <c r="L46" s="50" t="e">
        <f>#REF!+#REF!+#REF!+#REF!+#REF!+#REF!+#REF!+#REF!+#REF!+#REF!+#REF!+#REF!+#REF!+#REF!+#REF!+#REF!+#REF!+#REF!+#REF!+#REF!+#REF!+#REF!+#REF!+#REF!+#REF!+#REF!+#REF!</f>
        <v>#REF!</v>
      </c>
      <c r="M46" s="50" t="e">
        <f>#REF!+#REF!+#REF!+#REF!+#REF!+#REF!+#REF!+#REF!+#REF!+#REF!+#REF!+#REF!+#REF!+#REF!+#REF!+#REF!+#REF!+#REF!+#REF!+#REF!+#REF!+#REF!+#REF!+#REF!+#REF!+#REF!+#REF!</f>
        <v>#REF!</v>
      </c>
      <c r="N46" s="50" t="e">
        <f>#REF!+#REF!+#REF!+#REF!+#REF!+#REF!+#REF!+#REF!+#REF!+#REF!+#REF!+#REF!+#REF!+#REF!+#REF!+#REF!+#REF!+#REF!+#REF!+#REF!+#REF!+#REF!+#REF!+#REF!+#REF!+#REF!+#REF!</f>
        <v>#REF!</v>
      </c>
    </row>
    <row r="47" spans="1:14" s="51" customFormat="1" ht="41.25" customHeight="1">
      <c r="A47" s="52"/>
      <c r="B47" s="52"/>
      <c r="C47" s="52"/>
      <c r="D47" s="52"/>
      <c r="E47" s="52"/>
      <c r="F47" s="52"/>
      <c r="G47" s="52"/>
      <c r="H47" s="53"/>
      <c r="I47" s="53"/>
      <c r="J47" s="54"/>
      <c r="K47" s="55"/>
      <c r="L47" s="55"/>
      <c r="M47" s="55"/>
      <c r="N47" s="55"/>
    </row>
    <row r="48" spans="1:11" ht="105" customHeight="1">
      <c r="A48" s="56" t="s">
        <v>2</v>
      </c>
      <c r="B48" s="56"/>
      <c r="C48" s="56"/>
      <c r="D48" s="56"/>
      <c r="E48" s="57"/>
      <c r="F48" s="57"/>
      <c r="G48" s="57"/>
      <c r="H48" s="57"/>
      <c r="I48" s="58" t="s">
        <v>38</v>
      </c>
      <c r="J48" s="58"/>
      <c r="K48" s="58" t="s">
        <v>7</v>
      </c>
    </row>
    <row r="49" spans="1:14" s="51" customFormat="1" ht="9" customHeight="1">
      <c r="A49" s="56"/>
      <c r="B49" s="56"/>
      <c r="C49" s="56"/>
      <c r="D49" s="56"/>
      <c r="E49" s="52"/>
      <c r="F49" s="52"/>
      <c r="G49" s="52"/>
      <c r="H49" s="53"/>
      <c r="I49" s="59"/>
      <c r="J49" s="59"/>
      <c r="K49" s="59"/>
      <c r="L49" s="55"/>
      <c r="M49" s="55"/>
      <c r="N49" s="55"/>
    </row>
    <row r="50" spans="1:15" ht="26.25" customHeight="1">
      <c r="A50" s="60"/>
      <c r="B50" s="60"/>
      <c r="C50" s="60"/>
      <c r="D50" s="60"/>
      <c r="E50" s="61"/>
      <c r="F50" s="61"/>
      <c r="G50" s="61"/>
      <c r="H50" s="53"/>
      <c r="I50" s="62"/>
      <c r="J50" s="63"/>
      <c r="O50" s="64"/>
    </row>
    <row r="52" ht="10.5">
      <c r="O52" s="64"/>
    </row>
  </sheetData>
  <sheetProtection/>
  <mergeCells count="18">
    <mergeCell ref="I48:K48"/>
    <mergeCell ref="A49:D49"/>
    <mergeCell ref="G8:G9"/>
    <mergeCell ref="F8:F9"/>
    <mergeCell ref="C8:C9"/>
    <mergeCell ref="I8:J8"/>
    <mergeCell ref="H8:H9"/>
    <mergeCell ref="D8:D9"/>
    <mergeCell ref="B8:B9"/>
    <mergeCell ref="A48:D48"/>
    <mergeCell ref="I49:K49"/>
    <mergeCell ref="I2:K2"/>
    <mergeCell ref="I3:J3"/>
    <mergeCell ref="A6:J6"/>
    <mergeCell ref="A4:J4"/>
    <mergeCell ref="A5:J5"/>
    <mergeCell ref="A8:A9"/>
    <mergeCell ref="E8:E9"/>
  </mergeCells>
  <printOptions/>
  <pageMargins left="0.7480314960629921" right="0.15748031496062992" top="0.4330708661417323" bottom="0.5118110236220472" header="0.35433070866141736" footer="0.4724409448818898"/>
  <pageSetup fitToHeight="2" horizontalDpi="600" verticalDpi="600" orientation="portrait" paperSize="9" scale="40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kamishnaya</dc:creator>
  <cp:keywords/>
  <dc:description/>
  <cp:lastModifiedBy>Райрада</cp:lastModifiedBy>
  <cp:lastPrinted>2019-07-09T08:52:08Z</cp:lastPrinted>
  <dcterms:created xsi:type="dcterms:W3CDTF">2001-11-15T11:52:49Z</dcterms:created>
  <dcterms:modified xsi:type="dcterms:W3CDTF">2019-07-11T06:39:08Z</dcterms:modified>
  <cp:category/>
  <cp:version/>
  <cp:contentType/>
  <cp:contentStatus/>
</cp:coreProperties>
</file>